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US-DATA1\UsersFolders$\seifertova\Desktop\E_rozpocet\soupis prací_neoceněný\"/>
    </mc:Choice>
  </mc:AlternateContent>
  <bookViews>
    <workbookView xWindow="240" yWindow="120" windowWidth="14940" windowHeight="9225"/>
  </bookViews>
  <sheets>
    <sheet name="Rekapitulace" sheetId="1" r:id="rId1"/>
    <sheet name="SO 001" sheetId="2" r:id="rId2"/>
    <sheet name="SO 101.1" sheetId="3" r:id="rId3"/>
    <sheet name="SO 101.2" sheetId="4" r:id="rId4"/>
    <sheet name="SO 101.3" sheetId="5" r:id="rId5"/>
    <sheet name="SO 101.4" sheetId="6" r:id="rId6"/>
    <sheet name="SO 101.5" sheetId="7" r:id="rId7"/>
    <sheet name="SO 102" sheetId="8" r:id="rId8"/>
    <sheet name="SO 103" sheetId="9" r:id="rId9"/>
    <sheet name="SO 103.1" sheetId="10" r:id="rId10"/>
    <sheet name="SO 104.1" sheetId="11" r:id="rId11"/>
    <sheet name="SO 104.2" sheetId="12" r:id="rId12"/>
    <sheet name="SO 105" sheetId="13" r:id="rId13"/>
    <sheet name="SO 106" sheetId="14" r:id="rId14"/>
    <sheet name="SO 107.1" sheetId="15" r:id="rId15"/>
    <sheet name="SO 107.2" sheetId="16" r:id="rId16"/>
    <sheet name="SO 108" sheetId="17" r:id="rId17"/>
    <sheet name="SO 109" sheetId="18" r:id="rId18"/>
    <sheet name="SO 111.1" sheetId="19" r:id="rId19"/>
    <sheet name="SO 111.2" sheetId="20" r:id="rId20"/>
    <sheet name="SO 122" sheetId="21" r:id="rId21"/>
    <sheet name="SO 123" sheetId="22" r:id="rId22"/>
    <sheet name="SO 130" sheetId="23" r:id="rId23"/>
    <sheet name="SO 140" sheetId="24" r:id="rId24"/>
    <sheet name="SO 150" sheetId="25" r:id="rId25"/>
    <sheet name="SO 151.1" sheetId="26" r:id="rId26"/>
    <sheet name="SO 151.2" sheetId="27" r:id="rId27"/>
    <sheet name="SO 152" sheetId="28" r:id="rId28"/>
    <sheet name="SO 201" sheetId="29" r:id="rId29"/>
    <sheet name="SO 202" sheetId="30" r:id="rId30"/>
    <sheet name="SO 203" sheetId="31" r:id="rId31"/>
    <sheet name="SO 301" sheetId="32" r:id="rId32"/>
    <sheet name="SO 302" sheetId="33" r:id="rId33"/>
    <sheet name="SO 303" sheetId="34" r:id="rId34"/>
    <sheet name="SO 304" sheetId="35" r:id="rId35"/>
    <sheet name="SO 305" sheetId="36" r:id="rId36"/>
    <sheet name="SO 306" sheetId="37" r:id="rId37"/>
    <sheet name="SO 307" sheetId="38" r:id="rId38"/>
    <sheet name="SO 501" sheetId="43" r:id="rId39"/>
    <sheet name="SO 502" sheetId="44" r:id="rId40"/>
    <sheet name="SO 801" sheetId="45" r:id="rId41"/>
    <sheet name="SO 802" sheetId="46" r:id="rId42"/>
    <sheet name="SO 901" sheetId="47" r:id="rId43"/>
    <sheet name="SO 902" sheetId="48" r:id="rId44"/>
    <sheet name="VON" sheetId="49" r:id="rId45"/>
  </sheets>
  <calcPr calcId="162913"/>
  <webPublishing codePage="0"/>
</workbook>
</file>

<file path=xl/calcChain.xml><?xml version="1.0" encoding="utf-8"?>
<calcChain xmlns="http://schemas.openxmlformats.org/spreadsheetml/2006/main">
  <c r="I63" i="49" l="1"/>
  <c r="O63" i="49" s="1"/>
  <c r="I60" i="49"/>
  <c r="O60" i="49" s="1"/>
  <c r="I57" i="49"/>
  <c r="O57" i="49" s="1"/>
  <c r="I54" i="49"/>
  <c r="O54" i="49" s="1"/>
  <c r="I51" i="49"/>
  <c r="O51" i="49" s="1"/>
  <c r="I48" i="49"/>
  <c r="O48" i="49" s="1"/>
  <c r="I45" i="49"/>
  <c r="O45" i="49" s="1"/>
  <c r="I42" i="49"/>
  <c r="O42" i="49" s="1"/>
  <c r="O39" i="49"/>
  <c r="I39" i="49"/>
  <c r="I36" i="49"/>
  <c r="O36" i="49" s="1"/>
  <c r="I33" i="49"/>
  <c r="O33" i="49" s="1"/>
  <c r="I30" i="49"/>
  <c r="O30" i="49" s="1"/>
  <c r="I27" i="49"/>
  <c r="O27" i="49" s="1"/>
  <c r="I24" i="49"/>
  <c r="O24" i="49" s="1"/>
  <c r="I21" i="49"/>
  <c r="O21" i="49" s="1"/>
  <c r="I18" i="49"/>
  <c r="O18" i="49" s="1"/>
  <c r="O15" i="49"/>
  <c r="I15" i="49"/>
  <c r="I12" i="49"/>
  <c r="O12" i="49" s="1"/>
  <c r="I9" i="49"/>
  <c r="Q8" i="49" s="1"/>
  <c r="I8" i="49" s="1"/>
  <c r="I3" i="49" s="1"/>
  <c r="I22" i="48"/>
  <c r="O22" i="48" s="1"/>
  <c r="I19" i="48"/>
  <c r="O16" i="48"/>
  <c r="I16" i="48"/>
  <c r="I12" i="48"/>
  <c r="O12" i="48" s="1"/>
  <c r="I9" i="48"/>
  <c r="O9" i="48" s="1"/>
  <c r="R8" i="48" s="1"/>
  <c r="O8" i="48" s="1"/>
  <c r="Q8" i="48"/>
  <c r="I8" i="48" s="1"/>
  <c r="O9" i="47"/>
  <c r="R8" i="47" s="1"/>
  <c r="I9" i="47"/>
  <c r="Q8" i="47"/>
  <c r="O8" i="47"/>
  <c r="O2" i="47" s="1"/>
  <c r="I8" i="47"/>
  <c r="I3" i="47" s="1"/>
  <c r="I34" i="46"/>
  <c r="O34" i="46" s="1"/>
  <c r="I31" i="46"/>
  <c r="O31" i="46" s="1"/>
  <c r="I28" i="46"/>
  <c r="O28" i="46" s="1"/>
  <c r="I25" i="46"/>
  <c r="O25" i="46" s="1"/>
  <c r="O22" i="46"/>
  <c r="R18" i="46" s="1"/>
  <c r="O18" i="46" s="1"/>
  <c r="I22" i="46"/>
  <c r="I19" i="46"/>
  <c r="O19" i="46" s="1"/>
  <c r="I15" i="46"/>
  <c r="O15" i="46" s="1"/>
  <c r="I12" i="46"/>
  <c r="O12" i="46" s="1"/>
  <c r="I9" i="46"/>
  <c r="O9" i="46" s="1"/>
  <c r="O15" i="45"/>
  <c r="I15" i="45"/>
  <c r="I12" i="45"/>
  <c r="O12" i="45" s="1"/>
  <c r="I9" i="45"/>
  <c r="O9" i="45" s="1"/>
  <c r="Q8" i="45"/>
  <c r="I8" i="45" s="1"/>
  <c r="I3" i="45" s="1"/>
  <c r="O9" i="44"/>
  <c r="R8" i="44" s="1"/>
  <c r="O8" i="44" s="1"/>
  <c r="O2" i="44" s="1"/>
  <c r="I9" i="44"/>
  <c r="Q8" i="44"/>
  <c r="I8" i="44"/>
  <c r="I3" i="44" s="1"/>
  <c r="I9" i="43"/>
  <c r="O9" i="43" s="1"/>
  <c r="R8" i="43" s="1"/>
  <c r="O8" i="43" s="1"/>
  <c r="O2" i="43" s="1"/>
  <c r="Q8" i="43"/>
  <c r="I8" i="43" s="1"/>
  <c r="I3" i="43" s="1"/>
  <c r="O9" i="38"/>
  <c r="R8" i="38" s="1"/>
  <c r="O8" i="38" s="1"/>
  <c r="O2" i="38" s="1"/>
  <c r="I9" i="38"/>
  <c r="Q8" i="38"/>
  <c r="I8" i="38"/>
  <c r="I3" i="38" s="1"/>
  <c r="I9" i="37"/>
  <c r="O9" i="37" s="1"/>
  <c r="R8" i="37" s="1"/>
  <c r="O8" i="37" s="1"/>
  <c r="O2" i="37" s="1"/>
  <c r="Q8" i="37"/>
  <c r="I8" i="37" s="1"/>
  <c r="I3" i="37" s="1"/>
  <c r="O9" i="36"/>
  <c r="R8" i="36" s="1"/>
  <c r="O8" i="36" s="1"/>
  <c r="O2" i="36" s="1"/>
  <c r="I9" i="36"/>
  <c r="Q8" i="36"/>
  <c r="I8" i="36"/>
  <c r="I3" i="36" s="1"/>
  <c r="I9" i="35"/>
  <c r="O9" i="35" s="1"/>
  <c r="R8" i="35" s="1"/>
  <c r="O8" i="35" s="1"/>
  <c r="O2" i="35" s="1"/>
  <c r="Q8" i="35"/>
  <c r="I8" i="35" s="1"/>
  <c r="I3" i="35" s="1"/>
  <c r="O9" i="34"/>
  <c r="R8" i="34" s="1"/>
  <c r="O8" i="34" s="1"/>
  <c r="O2" i="34" s="1"/>
  <c r="I9" i="34"/>
  <c r="Q8" i="34"/>
  <c r="I8" i="34"/>
  <c r="I3" i="34" s="1"/>
  <c r="I9" i="33"/>
  <c r="O9" i="33" s="1"/>
  <c r="R8" i="33" s="1"/>
  <c r="O8" i="33" s="1"/>
  <c r="O2" i="33" s="1"/>
  <c r="Q8" i="33"/>
  <c r="I8" i="33" s="1"/>
  <c r="I3" i="33" s="1"/>
  <c r="O9" i="32"/>
  <c r="R8" i="32" s="1"/>
  <c r="O8" i="32" s="1"/>
  <c r="O2" i="32" s="1"/>
  <c r="I9" i="32"/>
  <c r="Q8" i="32"/>
  <c r="I8" i="32"/>
  <c r="I3" i="32" s="1"/>
  <c r="I51" i="31"/>
  <c r="O51" i="31" s="1"/>
  <c r="R50" i="31" s="1"/>
  <c r="O50" i="31" s="1"/>
  <c r="Q50" i="31"/>
  <c r="I50" i="31" s="1"/>
  <c r="I47" i="31"/>
  <c r="O44" i="31"/>
  <c r="I44" i="31"/>
  <c r="I40" i="31"/>
  <c r="O40" i="31" s="1"/>
  <c r="R39" i="31"/>
  <c r="O39" i="31" s="1"/>
  <c r="Q39" i="31"/>
  <c r="I39" i="31" s="1"/>
  <c r="I36" i="31"/>
  <c r="O36" i="31" s="1"/>
  <c r="R35" i="31" s="1"/>
  <c r="Q35" i="31"/>
  <c r="I35" i="31" s="1"/>
  <c r="O35" i="31"/>
  <c r="I32" i="31"/>
  <c r="O32" i="31" s="1"/>
  <c r="I29" i="31"/>
  <c r="Q28" i="31" s="1"/>
  <c r="I28" i="31"/>
  <c r="I25" i="31"/>
  <c r="O25" i="31" s="1"/>
  <c r="I22" i="31"/>
  <c r="O22" i="31" s="1"/>
  <c r="I19" i="31"/>
  <c r="O19" i="31" s="1"/>
  <c r="O16" i="31"/>
  <c r="R12" i="31" s="1"/>
  <c r="O12" i="31" s="1"/>
  <c r="I16" i="31"/>
  <c r="I13" i="31"/>
  <c r="O13" i="31" s="1"/>
  <c r="Q12" i="31"/>
  <c r="I12" i="31" s="1"/>
  <c r="I9" i="31"/>
  <c r="O9" i="31" s="1"/>
  <c r="R8" i="31" s="1"/>
  <c r="O8" i="31" s="1"/>
  <c r="Q8" i="31"/>
  <c r="I8" i="31" s="1"/>
  <c r="O124" i="30"/>
  <c r="I124" i="30"/>
  <c r="I121" i="30"/>
  <c r="O121" i="30" s="1"/>
  <c r="I118" i="30"/>
  <c r="O118" i="30" s="1"/>
  <c r="I115" i="30"/>
  <c r="O115" i="30" s="1"/>
  <c r="I112" i="30"/>
  <c r="O112" i="30" s="1"/>
  <c r="I109" i="30"/>
  <c r="O109" i="30" s="1"/>
  <c r="I106" i="30"/>
  <c r="O106" i="30" s="1"/>
  <c r="I103" i="30"/>
  <c r="I99" i="30"/>
  <c r="Q98" i="30" s="1"/>
  <c r="I98" i="30" s="1"/>
  <c r="I95" i="30"/>
  <c r="O95" i="30" s="1"/>
  <c r="I92" i="30"/>
  <c r="O92" i="30" s="1"/>
  <c r="R91" i="30" s="1"/>
  <c r="O91" i="30" s="1"/>
  <c r="Q91" i="30"/>
  <c r="I91" i="30" s="1"/>
  <c r="I88" i="30"/>
  <c r="O88" i="30" s="1"/>
  <c r="I85" i="30"/>
  <c r="O85" i="30" s="1"/>
  <c r="I82" i="30"/>
  <c r="O82" i="30" s="1"/>
  <c r="I79" i="30"/>
  <c r="O79" i="30" s="1"/>
  <c r="I75" i="30"/>
  <c r="O72" i="30"/>
  <c r="I72" i="30"/>
  <c r="I68" i="30"/>
  <c r="O68" i="30" s="1"/>
  <c r="I65" i="30"/>
  <c r="O65" i="30" s="1"/>
  <c r="I62" i="30"/>
  <c r="O62" i="30" s="1"/>
  <c r="I59" i="30"/>
  <c r="O59" i="30" s="1"/>
  <c r="I56" i="30"/>
  <c r="O56" i="30" s="1"/>
  <c r="O53" i="30"/>
  <c r="R49" i="30" s="1"/>
  <c r="O49" i="30" s="1"/>
  <c r="I53" i="30"/>
  <c r="I50" i="30"/>
  <c r="O50" i="30" s="1"/>
  <c r="I46" i="30"/>
  <c r="O46" i="30" s="1"/>
  <c r="I43" i="30"/>
  <c r="O43" i="30" s="1"/>
  <c r="I40" i="30"/>
  <c r="O40" i="30" s="1"/>
  <c r="I37" i="30"/>
  <c r="O37" i="30" s="1"/>
  <c r="I34" i="30"/>
  <c r="O34" i="30" s="1"/>
  <c r="I31" i="30"/>
  <c r="O31" i="30" s="1"/>
  <c r="O28" i="30"/>
  <c r="I28" i="30"/>
  <c r="I25" i="30"/>
  <c r="O25" i="30" s="1"/>
  <c r="I22" i="30"/>
  <c r="Q21" i="30" s="1"/>
  <c r="I21" i="30" s="1"/>
  <c r="I18" i="30"/>
  <c r="O18" i="30" s="1"/>
  <c r="O15" i="30"/>
  <c r="I15" i="30"/>
  <c r="I12" i="30"/>
  <c r="O12" i="30" s="1"/>
  <c r="I9" i="30"/>
  <c r="Q8" i="30" s="1"/>
  <c r="I8" i="30" s="1"/>
  <c r="I203" i="29"/>
  <c r="O203" i="29" s="1"/>
  <c r="I200" i="29"/>
  <c r="O200" i="29" s="1"/>
  <c r="O197" i="29"/>
  <c r="I197" i="29"/>
  <c r="I194" i="29"/>
  <c r="O194" i="29" s="1"/>
  <c r="I191" i="29"/>
  <c r="O191" i="29" s="1"/>
  <c r="I188" i="29"/>
  <c r="O188" i="29" s="1"/>
  <c r="I185" i="29"/>
  <c r="O185" i="29" s="1"/>
  <c r="I182" i="29"/>
  <c r="O182" i="29" s="1"/>
  <c r="I179" i="29"/>
  <c r="O179" i="29" s="1"/>
  <c r="I176" i="29"/>
  <c r="O176" i="29" s="1"/>
  <c r="O173" i="29"/>
  <c r="I173" i="29"/>
  <c r="I170" i="29"/>
  <c r="O170" i="29" s="1"/>
  <c r="Q169" i="29"/>
  <c r="I169" i="29" s="1"/>
  <c r="I166" i="29"/>
  <c r="O166" i="29" s="1"/>
  <c r="R165" i="29" s="1"/>
  <c r="O165" i="29" s="1"/>
  <c r="Q165" i="29"/>
  <c r="I165" i="29" s="1"/>
  <c r="I162" i="29"/>
  <c r="O162" i="29" s="1"/>
  <c r="O159" i="29"/>
  <c r="I159" i="29"/>
  <c r="I156" i="29"/>
  <c r="O156" i="29" s="1"/>
  <c r="I153" i="29"/>
  <c r="O153" i="29" s="1"/>
  <c r="R149" i="29" s="1"/>
  <c r="O149" i="29" s="1"/>
  <c r="I150" i="29"/>
  <c r="O150" i="29" s="1"/>
  <c r="I146" i="29"/>
  <c r="O146" i="29" s="1"/>
  <c r="I143" i="29"/>
  <c r="O143" i="29" s="1"/>
  <c r="O140" i="29"/>
  <c r="I140" i="29"/>
  <c r="I137" i="29"/>
  <c r="O137" i="29" s="1"/>
  <c r="I134" i="29"/>
  <c r="Q133" i="29" s="1"/>
  <c r="I133" i="29" s="1"/>
  <c r="I130" i="29"/>
  <c r="O130" i="29" s="1"/>
  <c r="I127" i="29"/>
  <c r="O127" i="29" s="1"/>
  <c r="I124" i="29"/>
  <c r="O124" i="29" s="1"/>
  <c r="O121" i="29"/>
  <c r="I121" i="29"/>
  <c r="I118" i="29"/>
  <c r="O118" i="29" s="1"/>
  <c r="I115" i="29"/>
  <c r="O115" i="29" s="1"/>
  <c r="I112" i="29"/>
  <c r="O112" i="29" s="1"/>
  <c r="I109" i="29"/>
  <c r="O109" i="29" s="1"/>
  <c r="I106" i="29"/>
  <c r="O106" i="29" s="1"/>
  <c r="O102" i="29"/>
  <c r="I102" i="29"/>
  <c r="I99" i="29"/>
  <c r="O99" i="29" s="1"/>
  <c r="I96" i="29"/>
  <c r="O96" i="29" s="1"/>
  <c r="I93" i="29"/>
  <c r="O93" i="29" s="1"/>
  <c r="I90" i="29"/>
  <c r="O90" i="29" s="1"/>
  <c r="I87" i="29"/>
  <c r="O87" i="29" s="1"/>
  <c r="I84" i="29"/>
  <c r="O84" i="29" s="1"/>
  <c r="R83" i="29" s="1"/>
  <c r="O83" i="29" s="1"/>
  <c r="I80" i="29"/>
  <c r="O80" i="29" s="1"/>
  <c r="I77" i="29"/>
  <c r="O77" i="29" s="1"/>
  <c r="I74" i="29"/>
  <c r="O74" i="29" s="1"/>
  <c r="I71" i="29"/>
  <c r="O71" i="29" s="1"/>
  <c r="I68" i="29"/>
  <c r="O68" i="29" s="1"/>
  <c r="I65" i="29"/>
  <c r="O65" i="29" s="1"/>
  <c r="I62" i="29"/>
  <c r="O62" i="29" s="1"/>
  <c r="O59" i="29"/>
  <c r="I59" i="29"/>
  <c r="I56" i="29"/>
  <c r="O56" i="29" s="1"/>
  <c r="I53" i="29"/>
  <c r="Q52" i="29" s="1"/>
  <c r="I52" i="29" s="1"/>
  <c r="I49" i="29"/>
  <c r="O49" i="29" s="1"/>
  <c r="I46" i="29"/>
  <c r="O46" i="29" s="1"/>
  <c r="I43" i="29"/>
  <c r="O43" i="29" s="1"/>
  <c r="O40" i="29"/>
  <c r="I40" i="29"/>
  <c r="I37" i="29"/>
  <c r="O37" i="29" s="1"/>
  <c r="I34" i="29"/>
  <c r="O34" i="29" s="1"/>
  <c r="I31" i="29"/>
  <c r="O31" i="29" s="1"/>
  <c r="O28" i="29"/>
  <c r="I28" i="29"/>
  <c r="I25" i="29"/>
  <c r="O25" i="29" s="1"/>
  <c r="I22" i="29"/>
  <c r="O18" i="29"/>
  <c r="I18" i="29"/>
  <c r="O15" i="29"/>
  <c r="I15" i="29"/>
  <c r="O12" i="29"/>
  <c r="I12" i="29"/>
  <c r="O9" i="29"/>
  <c r="I9" i="29"/>
  <c r="R8" i="29"/>
  <c r="O8" i="29" s="1"/>
  <c r="Q8" i="29"/>
  <c r="I8" i="29" s="1"/>
  <c r="O9" i="28"/>
  <c r="I9" i="28"/>
  <c r="R8" i="28"/>
  <c r="O8" i="28" s="1"/>
  <c r="O2" i="28" s="1"/>
  <c r="Q8" i="28"/>
  <c r="I8" i="28" s="1"/>
  <c r="I3" i="28" s="1"/>
  <c r="O48" i="27"/>
  <c r="I48" i="27"/>
  <c r="O45" i="27"/>
  <c r="I45" i="27"/>
  <c r="O42" i="27"/>
  <c r="I42" i="27"/>
  <c r="O39" i="27"/>
  <c r="I39" i="27"/>
  <c r="O36" i="27"/>
  <c r="I36" i="27"/>
  <c r="O33" i="27"/>
  <c r="I33" i="27"/>
  <c r="O30" i="27"/>
  <c r="I30" i="27"/>
  <c r="O27" i="27"/>
  <c r="I27" i="27"/>
  <c r="O24" i="27"/>
  <c r="I24" i="27"/>
  <c r="O21" i="27"/>
  <c r="I21" i="27"/>
  <c r="O18" i="27"/>
  <c r="I18" i="27"/>
  <c r="O15" i="27"/>
  <c r="I15" i="27"/>
  <c r="O12" i="27"/>
  <c r="I12" i="27"/>
  <c r="O9" i="27"/>
  <c r="R8" i="27" s="1"/>
  <c r="O8" i="27" s="1"/>
  <c r="O2" i="27" s="1"/>
  <c r="I9" i="27"/>
  <c r="Q8" i="27" s="1"/>
  <c r="I8" i="27" s="1"/>
  <c r="I3" i="27" s="1"/>
  <c r="O48" i="26"/>
  <c r="I48" i="26"/>
  <c r="O45" i="26"/>
  <c r="I45" i="26"/>
  <c r="O42" i="26"/>
  <c r="I42" i="26"/>
  <c r="O39" i="26"/>
  <c r="I39" i="26"/>
  <c r="O36" i="26"/>
  <c r="I36" i="26"/>
  <c r="O33" i="26"/>
  <c r="I33" i="26"/>
  <c r="O30" i="26"/>
  <c r="I30" i="26"/>
  <c r="O27" i="26"/>
  <c r="I27" i="26"/>
  <c r="O24" i="26"/>
  <c r="I24" i="26"/>
  <c r="O21" i="26"/>
  <c r="I21" i="26"/>
  <c r="O18" i="26"/>
  <c r="I18" i="26"/>
  <c r="O15" i="26"/>
  <c r="I15" i="26"/>
  <c r="O12" i="26"/>
  <c r="I12" i="26"/>
  <c r="O9" i="26"/>
  <c r="I9" i="26"/>
  <c r="R8" i="26"/>
  <c r="O8" i="26" s="1"/>
  <c r="O2" i="26" s="1"/>
  <c r="Q8" i="26"/>
  <c r="I8" i="26" s="1"/>
  <c r="I3" i="26" s="1"/>
  <c r="O21" i="25"/>
  <c r="I21" i="25"/>
  <c r="O18" i="25"/>
  <c r="I18" i="25"/>
  <c r="O15" i="25"/>
  <c r="I15" i="25"/>
  <c r="O12" i="25"/>
  <c r="I12" i="25"/>
  <c r="O9" i="25"/>
  <c r="I9" i="25"/>
  <c r="R8" i="25"/>
  <c r="O8" i="25" s="1"/>
  <c r="O2" i="25" s="1"/>
  <c r="Q8" i="25"/>
  <c r="I8" i="25" s="1"/>
  <c r="I3" i="25" s="1"/>
  <c r="O90" i="24"/>
  <c r="I90" i="24"/>
  <c r="O87" i="24"/>
  <c r="R86" i="24" s="1"/>
  <c r="I87" i="24"/>
  <c r="Q86" i="24" s="1"/>
  <c r="I86" i="24" s="1"/>
  <c r="O86" i="24"/>
  <c r="O83" i="24"/>
  <c r="I83" i="24"/>
  <c r="O80" i="24"/>
  <c r="R79" i="24" s="1"/>
  <c r="I80" i="24"/>
  <c r="Q79" i="24" s="1"/>
  <c r="I79" i="24" s="1"/>
  <c r="O79" i="24"/>
  <c r="O76" i="24"/>
  <c r="I76" i="24"/>
  <c r="O73" i="24"/>
  <c r="I73" i="24"/>
  <c r="O70" i="24"/>
  <c r="I70" i="24"/>
  <c r="O67" i="24"/>
  <c r="I67" i="24"/>
  <c r="O64" i="24"/>
  <c r="I64" i="24"/>
  <c r="O61" i="24"/>
  <c r="R60" i="24" s="1"/>
  <c r="O60" i="24" s="1"/>
  <c r="I61" i="24"/>
  <c r="Q60" i="24" s="1"/>
  <c r="I60" i="24" s="1"/>
  <c r="O57" i="24"/>
  <c r="I57" i="24"/>
  <c r="R56" i="24"/>
  <c r="O56" i="24" s="1"/>
  <c r="Q56" i="24"/>
  <c r="I56" i="24" s="1"/>
  <c r="O53" i="24"/>
  <c r="I53" i="24"/>
  <c r="O50" i="24"/>
  <c r="I50" i="24"/>
  <c r="R49" i="24"/>
  <c r="O49" i="24" s="1"/>
  <c r="Q49" i="24"/>
  <c r="I49" i="24" s="1"/>
  <c r="O46" i="24"/>
  <c r="I46" i="24"/>
  <c r="O43" i="24"/>
  <c r="I43" i="24"/>
  <c r="O40" i="24"/>
  <c r="I40" i="24"/>
  <c r="O37" i="24"/>
  <c r="I37" i="24"/>
  <c r="O34" i="24"/>
  <c r="I34" i="24"/>
  <c r="O31" i="24"/>
  <c r="I31" i="24"/>
  <c r="O28" i="24"/>
  <c r="I28" i="24"/>
  <c r="O25" i="24"/>
  <c r="I25" i="24"/>
  <c r="O22" i="24"/>
  <c r="I22" i="24"/>
  <c r="O19" i="24"/>
  <c r="I19" i="24"/>
  <c r="O16" i="24"/>
  <c r="I16" i="24"/>
  <c r="O13" i="24"/>
  <c r="I13" i="24"/>
  <c r="R12" i="24"/>
  <c r="O12" i="24" s="1"/>
  <c r="Q12" i="24"/>
  <c r="I12" i="24" s="1"/>
  <c r="O9" i="24"/>
  <c r="R8" i="24" s="1"/>
  <c r="I9" i="24"/>
  <c r="Q8" i="24" s="1"/>
  <c r="I8" i="24" s="1"/>
  <c r="O8" i="24"/>
  <c r="O2" i="24" s="1"/>
  <c r="O17" i="23"/>
  <c r="R16" i="23" s="1"/>
  <c r="I17" i="23"/>
  <c r="Q16" i="23" s="1"/>
  <c r="I16" i="23" s="1"/>
  <c r="O16" i="23"/>
  <c r="O13" i="23"/>
  <c r="I13" i="23"/>
  <c r="R12" i="23"/>
  <c r="O12" i="23" s="1"/>
  <c r="Q12" i="23"/>
  <c r="I12" i="23" s="1"/>
  <c r="O9" i="23"/>
  <c r="R8" i="23" s="1"/>
  <c r="O8" i="23" s="1"/>
  <c r="O2" i="23" s="1"/>
  <c r="I9" i="23"/>
  <c r="Q8" i="23" s="1"/>
  <c r="I8" i="23" s="1"/>
  <c r="O71" i="22"/>
  <c r="I71" i="22"/>
  <c r="O68" i="22"/>
  <c r="I68" i="22"/>
  <c r="R67" i="22"/>
  <c r="O67" i="22" s="1"/>
  <c r="Q67" i="22"/>
  <c r="I67" i="22" s="1"/>
  <c r="O64" i="22"/>
  <c r="R63" i="22" s="1"/>
  <c r="I64" i="22"/>
  <c r="Q63" i="22" s="1"/>
  <c r="I63" i="22" s="1"/>
  <c r="O63" i="22"/>
  <c r="O60" i="22"/>
  <c r="I60" i="22"/>
  <c r="O57" i="22"/>
  <c r="I57" i="22"/>
  <c r="O54" i="22"/>
  <c r="I54" i="22"/>
  <c r="O51" i="22"/>
  <c r="R50" i="22" s="1"/>
  <c r="I51" i="22"/>
  <c r="Q50" i="22" s="1"/>
  <c r="I50" i="22" s="1"/>
  <c r="O50" i="22"/>
  <c r="O47" i="22"/>
  <c r="I47" i="22"/>
  <c r="O44" i="22"/>
  <c r="R43" i="22" s="1"/>
  <c r="O43" i="22" s="1"/>
  <c r="I44" i="22"/>
  <c r="Q43" i="22" s="1"/>
  <c r="I43" i="22" s="1"/>
  <c r="I3" i="22" s="1"/>
  <c r="O40" i="22"/>
  <c r="I40" i="22"/>
  <c r="O37" i="22"/>
  <c r="I37" i="22"/>
  <c r="O34" i="22"/>
  <c r="I34" i="22"/>
  <c r="O31" i="22"/>
  <c r="I31" i="22"/>
  <c r="O28" i="22"/>
  <c r="I28" i="22"/>
  <c r="O25" i="22"/>
  <c r="I25" i="22"/>
  <c r="O22" i="22"/>
  <c r="I22" i="22"/>
  <c r="O19" i="22"/>
  <c r="I19" i="22"/>
  <c r="O16" i="22"/>
  <c r="I16" i="22"/>
  <c r="O13" i="22"/>
  <c r="R12" i="22" s="1"/>
  <c r="O12" i="22" s="1"/>
  <c r="I13" i="22"/>
  <c r="Q12" i="22" s="1"/>
  <c r="I12" i="22" s="1"/>
  <c r="O9" i="22"/>
  <c r="I9" i="22"/>
  <c r="R8" i="22"/>
  <c r="O8" i="22" s="1"/>
  <c r="Q8" i="22"/>
  <c r="I8" i="22" s="1"/>
  <c r="O83" i="21"/>
  <c r="I83" i="21"/>
  <c r="O80" i="21"/>
  <c r="I80" i="21"/>
  <c r="O77" i="21"/>
  <c r="I77" i="21"/>
  <c r="O74" i="21"/>
  <c r="I74" i="21"/>
  <c r="O71" i="21"/>
  <c r="I71" i="21"/>
  <c r="R70" i="21"/>
  <c r="O70" i="21" s="1"/>
  <c r="Q70" i="21"/>
  <c r="I70" i="21" s="1"/>
  <c r="O67" i="21"/>
  <c r="I67" i="21"/>
  <c r="O64" i="21"/>
  <c r="I64" i="21"/>
  <c r="O61" i="21"/>
  <c r="I61" i="21"/>
  <c r="O58" i="21"/>
  <c r="I58" i="21"/>
  <c r="R57" i="21"/>
  <c r="O57" i="21" s="1"/>
  <c r="Q57" i="21"/>
  <c r="I57" i="21" s="1"/>
  <c r="O54" i="21"/>
  <c r="I54" i="21"/>
  <c r="O51" i="21"/>
  <c r="I51" i="21"/>
  <c r="O48" i="21"/>
  <c r="I48" i="21"/>
  <c r="O45" i="21"/>
  <c r="I45" i="21"/>
  <c r="R44" i="21"/>
  <c r="O44" i="21" s="1"/>
  <c r="Q44" i="21"/>
  <c r="I44" i="21" s="1"/>
  <c r="O41" i="21"/>
  <c r="I41" i="21"/>
  <c r="O38" i="21"/>
  <c r="I38" i="21"/>
  <c r="R37" i="21"/>
  <c r="O37" i="21" s="1"/>
  <c r="Q37" i="21"/>
  <c r="I37" i="21" s="1"/>
  <c r="O34" i="21"/>
  <c r="I34" i="21"/>
  <c r="O31" i="21"/>
  <c r="I31" i="21"/>
  <c r="O28" i="21"/>
  <c r="I28" i="21"/>
  <c r="O25" i="21"/>
  <c r="I25" i="21"/>
  <c r="O22" i="21"/>
  <c r="I22" i="21"/>
  <c r="O19" i="21"/>
  <c r="I19" i="21"/>
  <c r="O16" i="21"/>
  <c r="I16" i="21"/>
  <c r="O13" i="21"/>
  <c r="I13" i="21"/>
  <c r="R12" i="21"/>
  <c r="O12" i="21" s="1"/>
  <c r="Q12" i="21"/>
  <c r="I12" i="21" s="1"/>
  <c r="O9" i="21"/>
  <c r="R8" i="21" s="1"/>
  <c r="O8" i="21" s="1"/>
  <c r="O2" i="21" s="1"/>
  <c r="I9" i="21"/>
  <c r="Q8" i="21" s="1"/>
  <c r="I8" i="21" s="1"/>
  <c r="O57" i="20"/>
  <c r="R56" i="20" s="1"/>
  <c r="O56" i="20" s="1"/>
  <c r="I57" i="20"/>
  <c r="Q56" i="20" s="1"/>
  <c r="I56" i="20" s="1"/>
  <c r="O53" i="20"/>
  <c r="I53" i="20"/>
  <c r="O50" i="20"/>
  <c r="I50" i="20"/>
  <c r="O47" i="20"/>
  <c r="I47" i="20"/>
  <c r="O44" i="20"/>
  <c r="I44" i="20"/>
  <c r="O41" i="20"/>
  <c r="I41" i="20"/>
  <c r="O38" i="20"/>
  <c r="I38" i="20"/>
  <c r="O35" i="20"/>
  <c r="I35" i="20"/>
  <c r="R34" i="20"/>
  <c r="O34" i="20" s="1"/>
  <c r="Q34" i="20"/>
  <c r="I34" i="20" s="1"/>
  <c r="O31" i="20"/>
  <c r="I31" i="20"/>
  <c r="O28" i="20"/>
  <c r="I28" i="20"/>
  <c r="O25" i="20"/>
  <c r="I25" i="20"/>
  <c r="O22" i="20"/>
  <c r="I22" i="20"/>
  <c r="O19" i="20"/>
  <c r="I19" i="20"/>
  <c r="O16" i="20"/>
  <c r="I16" i="20"/>
  <c r="O13" i="20"/>
  <c r="R12" i="20" s="1"/>
  <c r="I13" i="20"/>
  <c r="Q12" i="20" s="1"/>
  <c r="I12" i="20" s="1"/>
  <c r="O12" i="20"/>
  <c r="O9" i="20"/>
  <c r="I9" i="20"/>
  <c r="R8" i="20"/>
  <c r="O8" i="20" s="1"/>
  <c r="Q8" i="20"/>
  <c r="I8" i="20" s="1"/>
  <c r="I3" i="20" s="1"/>
  <c r="O89" i="19"/>
  <c r="I89" i="19"/>
  <c r="R88" i="19"/>
  <c r="O88" i="19" s="1"/>
  <c r="Q88" i="19"/>
  <c r="I88" i="19" s="1"/>
  <c r="O85" i="19"/>
  <c r="R84" i="19" s="1"/>
  <c r="I85" i="19"/>
  <c r="Q84" i="19" s="1"/>
  <c r="I84" i="19" s="1"/>
  <c r="O84" i="19"/>
  <c r="O81" i="19"/>
  <c r="I81" i="19"/>
  <c r="O78" i="19"/>
  <c r="I78" i="19"/>
  <c r="O75" i="19"/>
  <c r="I75" i="19"/>
  <c r="O72" i="19"/>
  <c r="I72" i="19"/>
  <c r="O69" i="19"/>
  <c r="I69" i="19"/>
  <c r="O66" i="19"/>
  <c r="I66" i="19"/>
  <c r="O63" i="19"/>
  <c r="I63" i="19"/>
  <c r="R62" i="19"/>
  <c r="O62" i="19" s="1"/>
  <c r="Q62" i="19"/>
  <c r="I62" i="19" s="1"/>
  <c r="O59" i="19"/>
  <c r="I59" i="19"/>
  <c r="O56" i="19"/>
  <c r="I56" i="19"/>
  <c r="R55" i="19"/>
  <c r="O55" i="19" s="1"/>
  <c r="Q55" i="19"/>
  <c r="I55" i="19" s="1"/>
  <c r="O52" i="19"/>
  <c r="I52" i="19"/>
  <c r="O49" i="19"/>
  <c r="I49" i="19"/>
  <c r="O46" i="19"/>
  <c r="I46" i="19"/>
  <c r="O43" i="19"/>
  <c r="I43" i="19"/>
  <c r="O40" i="19"/>
  <c r="I40" i="19"/>
  <c r="O37" i="19"/>
  <c r="I37" i="19"/>
  <c r="O34" i="19"/>
  <c r="I34" i="19"/>
  <c r="O31" i="19"/>
  <c r="I31" i="19"/>
  <c r="O28" i="19"/>
  <c r="I28" i="19"/>
  <c r="O25" i="19"/>
  <c r="I25" i="19"/>
  <c r="O22" i="19"/>
  <c r="I22" i="19"/>
  <c r="O19" i="19"/>
  <c r="I19" i="19"/>
  <c r="I16" i="19"/>
  <c r="O16" i="19" s="1"/>
  <c r="R12" i="19" s="1"/>
  <c r="O12" i="19" s="1"/>
  <c r="O13" i="19"/>
  <c r="I13" i="19"/>
  <c r="I9" i="19"/>
  <c r="Q8" i="19" s="1"/>
  <c r="I8" i="19"/>
  <c r="I102" i="18"/>
  <c r="O102" i="18" s="1"/>
  <c r="R98" i="18" s="1"/>
  <c r="O98" i="18" s="1"/>
  <c r="O99" i="18"/>
  <c r="I99" i="18"/>
  <c r="Q98" i="18"/>
  <c r="I98" i="18" s="1"/>
  <c r="I95" i="18"/>
  <c r="O92" i="18"/>
  <c r="I92" i="18"/>
  <c r="I88" i="18"/>
  <c r="O88" i="18" s="1"/>
  <c r="O85" i="18"/>
  <c r="I85" i="18"/>
  <c r="I82" i="18"/>
  <c r="O82" i="18" s="1"/>
  <c r="O79" i="18"/>
  <c r="I79" i="18"/>
  <c r="I76" i="18"/>
  <c r="O76" i="18" s="1"/>
  <c r="I73" i="18"/>
  <c r="O73" i="18" s="1"/>
  <c r="R72" i="18"/>
  <c r="O72" i="18" s="1"/>
  <c r="I69" i="18"/>
  <c r="Q68" i="18" s="1"/>
  <c r="I68" i="18" s="1"/>
  <c r="I65" i="18"/>
  <c r="O65" i="18" s="1"/>
  <c r="I62" i="18"/>
  <c r="I58" i="18"/>
  <c r="O58" i="18" s="1"/>
  <c r="O55" i="18"/>
  <c r="I55" i="18"/>
  <c r="I52" i="18"/>
  <c r="O52" i="18" s="1"/>
  <c r="I49" i="18"/>
  <c r="O49" i="18" s="1"/>
  <c r="I46" i="18"/>
  <c r="O46" i="18" s="1"/>
  <c r="I43" i="18"/>
  <c r="O43" i="18" s="1"/>
  <c r="I40" i="18"/>
  <c r="O40" i="18" s="1"/>
  <c r="I37" i="18"/>
  <c r="O37" i="18" s="1"/>
  <c r="I34" i="18"/>
  <c r="O34" i="18" s="1"/>
  <c r="O31" i="18"/>
  <c r="I31" i="18"/>
  <c r="I28" i="18"/>
  <c r="O28" i="18" s="1"/>
  <c r="I25" i="18"/>
  <c r="I22" i="18"/>
  <c r="O22" i="18" s="1"/>
  <c r="I19" i="18"/>
  <c r="O19" i="18" s="1"/>
  <c r="I16" i="18"/>
  <c r="O16" i="18" s="1"/>
  <c r="I13" i="18"/>
  <c r="O13" i="18" s="1"/>
  <c r="I9" i="18"/>
  <c r="O9" i="18" s="1"/>
  <c r="R8" i="18"/>
  <c r="O8" i="18" s="1"/>
  <c r="Q8" i="18"/>
  <c r="I8" i="18" s="1"/>
  <c r="I104" i="17"/>
  <c r="I101" i="17"/>
  <c r="O101" i="17" s="1"/>
  <c r="I97" i="17"/>
  <c r="O97" i="17" s="1"/>
  <c r="R96" i="17"/>
  <c r="O96" i="17" s="1"/>
  <c r="Q96" i="17"/>
  <c r="I96" i="17" s="1"/>
  <c r="I93" i="17"/>
  <c r="O93" i="17" s="1"/>
  <c r="I90" i="17"/>
  <c r="O90" i="17" s="1"/>
  <c r="I87" i="17"/>
  <c r="O87" i="17" s="1"/>
  <c r="I84" i="17"/>
  <c r="O84" i="17" s="1"/>
  <c r="O81" i="17"/>
  <c r="I81" i="17"/>
  <c r="I78" i="17"/>
  <c r="O78" i="17" s="1"/>
  <c r="I75" i="17"/>
  <c r="I71" i="17"/>
  <c r="O71" i="17" s="1"/>
  <c r="I68" i="17"/>
  <c r="O68" i="17" s="1"/>
  <c r="I65" i="17"/>
  <c r="O65" i="17" s="1"/>
  <c r="O62" i="17"/>
  <c r="R61" i="17" s="1"/>
  <c r="O61" i="17" s="1"/>
  <c r="I62" i="17"/>
  <c r="I58" i="17"/>
  <c r="O58" i="17" s="1"/>
  <c r="I55" i="17"/>
  <c r="O55" i="17" s="1"/>
  <c r="I52" i="17"/>
  <c r="O52" i="17" s="1"/>
  <c r="I49" i="17"/>
  <c r="O49" i="17" s="1"/>
  <c r="I46" i="17"/>
  <c r="O46" i="17" s="1"/>
  <c r="O43" i="17"/>
  <c r="I43" i="17"/>
  <c r="I40" i="17"/>
  <c r="O40" i="17" s="1"/>
  <c r="I37" i="17"/>
  <c r="O37" i="17" s="1"/>
  <c r="I34" i="17"/>
  <c r="O34" i="17" s="1"/>
  <c r="I31" i="17"/>
  <c r="O31" i="17" s="1"/>
  <c r="O28" i="17"/>
  <c r="I28" i="17"/>
  <c r="I25" i="17"/>
  <c r="O25" i="17" s="1"/>
  <c r="O22" i="17"/>
  <c r="I22" i="17"/>
  <c r="I19" i="17"/>
  <c r="O19" i="17" s="1"/>
  <c r="O16" i="17"/>
  <c r="I16" i="17"/>
  <c r="I13" i="17"/>
  <c r="Q12" i="17" s="1"/>
  <c r="I12" i="17" s="1"/>
  <c r="O9" i="17"/>
  <c r="R8" i="17" s="1"/>
  <c r="O8" i="17" s="1"/>
  <c r="I9" i="17"/>
  <c r="Q8" i="17"/>
  <c r="I8" i="17" s="1"/>
  <c r="O20" i="16"/>
  <c r="R19" i="16" s="1"/>
  <c r="O19" i="16" s="1"/>
  <c r="I20" i="16"/>
  <c r="Q19" i="16"/>
  <c r="I19" i="16" s="1"/>
  <c r="I3" i="16" s="1"/>
  <c r="I16" i="16"/>
  <c r="O16" i="16" s="1"/>
  <c r="O13" i="16"/>
  <c r="I13" i="16"/>
  <c r="Q12" i="16"/>
  <c r="I12" i="16" s="1"/>
  <c r="I9" i="16"/>
  <c r="Q8" i="16" s="1"/>
  <c r="I8" i="16" s="1"/>
  <c r="I125" i="15"/>
  <c r="O125" i="15" s="1"/>
  <c r="O122" i="15"/>
  <c r="I122" i="15"/>
  <c r="I119" i="15"/>
  <c r="O119" i="15" s="1"/>
  <c r="O116" i="15"/>
  <c r="I116" i="15"/>
  <c r="I113" i="15"/>
  <c r="O113" i="15" s="1"/>
  <c r="O110" i="15"/>
  <c r="I110" i="15"/>
  <c r="Q109" i="15"/>
  <c r="I109" i="15" s="1"/>
  <c r="I106" i="15"/>
  <c r="Q105" i="15" s="1"/>
  <c r="I105" i="15" s="1"/>
  <c r="O102" i="15"/>
  <c r="I102" i="15"/>
  <c r="I99" i="15"/>
  <c r="O99" i="15" s="1"/>
  <c r="O96" i="15"/>
  <c r="I96" i="15"/>
  <c r="I93" i="15"/>
  <c r="O93" i="15" s="1"/>
  <c r="O90" i="15"/>
  <c r="I90" i="15"/>
  <c r="I87" i="15"/>
  <c r="O87" i="15" s="1"/>
  <c r="O84" i="15"/>
  <c r="I84" i="15"/>
  <c r="I81" i="15"/>
  <c r="O81" i="15" s="1"/>
  <c r="O78" i="15"/>
  <c r="I78" i="15"/>
  <c r="I75" i="15"/>
  <c r="O71" i="15"/>
  <c r="I71" i="15"/>
  <c r="I68" i="15"/>
  <c r="O68" i="15" s="1"/>
  <c r="O65" i="15"/>
  <c r="I65" i="15"/>
  <c r="I62" i="15"/>
  <c r="O58" i="15"/>
  <c r="I58" i="15"/>
  <c r="I55" i="15"/>
  <c r="O55" i="15" s="1"/>
  <c r="O52" i="15"/>
  <c r="I52" i="15"/>
  <c r="I49" i="15"/>
  <c r="O49" i="15" s="1"/>
  <c r="O46" i="15"/>
  <c r="I46" i="15"/>
  <c r="I43" i="15"/>
  <c r="O43" i="15" s="1"/>
  <c r="O40" i="15"/>
  <c r="I40" i="15"/>
  <c r="I37" i="15"/>
  <c r="O37" i="15" s="1"/>
  <c r="O34" i="15"/>
  <c r="I34" i="15"/>
  <c r="I31" i="15"/>
  <c r="O31" i="15" s="1"/>
  <c r="O28" i="15"/>
  <c r="I28" i="15"/>
  <c r="I25" i="15"/>
  <c r="O25" i="15" s="1"/>
  <c r="O22" i="15"/>
  <c r="I22" i="15"/>
  <c r="I19" i="15"/>
  <c r="O19" i="15" s="1"/>
  <c r="I16" i="15"/>
  <c r="I13" i="15"/>
  <c r="O13" i="15" s="1"/>
  <c r="I9" i="15"/>
  <c r="O9" i="15" s="1"/>
  <c r="R8" i="15" s="1"/>
  <c r="O8" i="15"/>
  <c r="I105" i="14"/>
  <c r="O105" i="14" s="1"/>
  <c r="I102" i="14"/>
  <c r="O102" i="14" s="1"/>
  <c r="O99" i="14"/>
  <c r="I99" i="14"/>
  <c r="I96" i="14"/>
  <c r="O96" i="14" s="1"/>
  <c r="I93" i="14"/>
  <c r="O93" i="14" s="1"/>
  <c r="I89" i="14"/>
  <c r="O89" i="14" s="1"/>
  <c r="I86" i="14"/>
  <c r="O86" i="14" s="1"/>
  <c r="I83" i="14"/>
  <c r="O83" i="14" s="1"/>
  <c r="O80" i="14"/>
  <c r="I80" i="14"/>
  <c r="I77" i="14"/>
  <c r="O77" i="14" s="1"/>
  <c r="I74" i="14"/>
  <c r="O74" i="14" s="1"/>
  <c r="I71" i="14"/>
  <c r="O71" i="14" s="1"/>
  <c r="O68" i="14"/>
  <c r="I68" i="14"/>
  <c r="I65" i="14"/>
  <c r="O65" i="14" s="1"/>
  <c r="I62" i="14"/>
  <c r="I58" i="14"/>
  <c r="O58" i="14" s="1"/>
  <c r="I55" i="14"/>
  <c r="O55" i="14" s="1"/>
  <c r="I52" i="14"/>
  <c r="O52" i="14" s="1"/>
  <c r="O49" i="14"/>
  <c r="I49" i="14"/>
  <c r="I46" i="14"/>
  <c r="O46" i="14" s="1"/>
  <c r="I43" i="14"/>
  <c r="O43" i="14" s="1"/>
  <c r="I40" i="14"/>
  <c r="O40" i="14" s="1"/>
  <c r="O37" i="14"/>
  <c r="I37" i="14"/>
  <c r="I34" i="14"/>
  <c r="O34" i="14" s="1"/>
  <c r="I31" i="14"/>
  <c r="O31" i="14" s="1"/>
  <c r="I28" i="14"/>
  <c r="O28" i="14" s="1"/>
  <c r="O25" i="14"/>
  <c r="I25" i="14"/>
  <c r="I22" i="14"/>
  <c r="O22" i="14" s="1"/>
  <c r="I19" i="14"/>
  <c r="O19" i="14" s="1"/>
  <c r="I16" i="14"/>
  <c r="O16" i="14" s="1"/>
  <c r="O13" i="14"/>
  <c r="I13" i="14"/>
  <c r="Q12" i="14"/>
  <c r="I12" i="14" s="1"/>
  <c r="I9" i="14"/>
  <c r="O9" i="14" s="1"/>
  <c r="R8" i="14"/>
  <c r="O8" i="14" s="1"/>
  <c r="I92" i="13"/>
  <c r="O92" i="13" s="1"/>
  <c r="O89" i="13"/>
  <c r="R88" i="13" s="1"/>
  <c r="O88" i="13" s="1"/>
  <c r="I89" i="13"/>
  <c r="Q88" i="13"/>
  <c r="I88" i="13" s="1"/>
  <c r="I85" i="13"/>
  <c r="O85" i="13" s="1"/>
  <c r="R84" i="13"/>
  <c r="O84" i="13" s="1"/>
  <c r="I81" i="13"/>
  <c r="O81" i="13" s="1"/>
  <c r="I78" i="13"/>
  <c r="O78" i="13" s="1"/>
  <c r="O75" i="13"/>
  <c r="I75" i="13"/>
  <c r="I72" i="13"/>
  <c r="I69" i="13"/>
  <c r="O69" i="13" s="1"/>
  <c r="I66" i="13"/>
  <c r="O66" i="13" s="1"/>
  <c r="O63" i="13"/>
  <c r="I63" i="13"/>
  <c r="I59" i="13"/>
  <c r="O59" i="13" s="1"/>
  <c r="O56" i="13"/>
  <c r="I56" i="13"/>
  <c r="Q55" i="13" s="1"/>
  <c r="I55" i="13" s="1"/>
  <c r="R55" i="13"/>
  <c r="O55" i="13" s="1"/>
  <c r="O52" i="13"/>
  <c r="I52" i="13"/>
  <c r="O49" i="13"/>
  <c r="I49" i="13"/>
  <c r="O46" i="13"/>
  <c r="I46" i="13"/>
  <c r="O43" i="13"/>
  <c r="I43" i="13"/>
  <c r="O40" i="13"/>
  <c r="I40" i="13"/>
  <c r="O37" i="13"/>
  <c r="I37" i="13"/>
  <c r="O34" i="13"/>
  <c r="I34" i="13"/>
  <c r="O31" i="13"/>
  <c r="I31" i="13"/>
  <c r="O28" i="13"/>
  <c r="I28" i="13"/>
  <c r="O25" i="13"/>
  <c r="I25" i="13"/>
  <c r="O22" i="13"/>
  <c r="I22" i="13"/>
  <c r="O19" i="13"/>
  <c r="I19" i="13"/>
  <c r="O16" i="13"/>
  <c r="I16" i="13"/>
  <c r="O13" i="13"/>
  <c r="I13" i="13"/>
  <c r="Q12" i="13" s="1"/>
  <c r="I12" i="13" s="1"/>
  <c r="R12" i="13"/>
  <c r="O12" i="13" s="1"/>
  <c r="O9" i="13"/>
  <c r="R8" i="13" s="1"/>
  <c r="O8" i="13" s="1"/>
  <c r="I9" i="13"/>
  <c r="Q8" i="13" s="1"/>
  <c r="I8" i="13" s="1"/>
  <c r="O119" i="12"/>
  <c r="I119" i="12"/>
  <c r="O116" i="12"/>
  <c r="I116" i="12"/>
  <c r="O113" i="12"/>
  <c r="I113" i="12"/>
  <c r="O110" i="12"/>
  <c r="I110" i="12"/>
  <c r="R109" i="12"/>
  <c r="O109" i="12" s="1"/>
  <c r="Q109" i="12"/>
  <c r="I109" i="12" s="1"/>
  <c r="O106" i="12"/>
  <c r="R105" i="12" s="1"/>
  <c r="I106" i="12"/>
  <c r="Q105" i="12" s="1"/>
  <c r="I105" i="12" s="1"/>
  <c r="O105" i="12"/>
  <c r="O102" i="12"/>
  <c r="I102" i="12"/>
  <c r="O99" i="12"/>
  <c r="I99" i="12"/>
  <c r="O96" i="12"/>
  <c r="I96" i="12"/>
  <c r="O93" i="12"/>
  <c r="I93" i="12"/>
  <c r="O90" i="12"/>
  <c r="I90" i="12"/>
  <c r="O87" i="12"/>
  <c r="I87" i="12"/>
  <c r="O84" i="12"/>
  <c r="I84" i="12"/>
  <c r="O81" i="12"/>
  <c r="I81" i="12"/>
  <c r="O78" i="12"/>
  <c r="I78" i="12"/>
  <c r="Q77" i="12" s="1"/>
  <c r="I77" i="12" s="1"/>
  <c r="R77" i="12"/>
  <c r="O77" i="12" s="1"/>
  <c r="O74" i="12"/>
  <c r="I74" i="12"/>
  <c r="O71" i="12"/>
  <c r="I71" i="12"/>
  <c r="O68" i="12"/>
  <c r="I68" i="12"/>
  <c r="O65" i="12"/>
  <c r="I65" i="12"/>
  <c r="R64" i="12"/>
  <c r="O64" i="12" s="1"/>
  <c r="Q64" i="12"/>
  <c r="I64" i="12" s="1"/>
  <c r="O61" i="12"/>
  <c r="I61" i="12"/>
  <c r="O58" i="12"/>
  <c r="I58" i="12"/>
  <c r="O55" i="12"/>
  <c r="I55" i="12"/>
  <c r="O52" i="12"/>
  <c r="I52" i="12"/>
  <c r="O49" i="12"/>
  <c r="I49" i="12"/>
  <c r="O46" i="12"/>
  <c r="I46" i="12"/>
  <c r="O43" i="12"/>
  <c r="I43" i="12"/>
  <c r="O40" i="12"/>
  <c r="I40" i="12"/>
  <c r="O37" i="12"/>
  <c r="I37" i="12"/>
  <c r="O34" i="12"/>
  <c r="I34" i="12"/>
  <c r="O31" i="12"/>
  <c r="I31" i="12"/>
  <c r="O28" i="12"/>
  <c r="I28" i="12"/>
  <c r="O25" i="12"/>
  <c r="I25" i="12"/>
  <c r="O22" i="12"/>
  <c r="I22" i="12"/>
  <c r="O19" i="12"/>
  <c r="I19" i="12"/>
  <c r="O16" i="12"/>
  <c r="I16" i="12"/>
  <c r="O13" i="12"/>
  <c r="R12" i="12" s="1"/>
  <c r="I13" i="12"/>
  <c r="Q12" i="12" s="1"/>
  <c r="I12" i="12" s="1"/>
  <c r="O12" i="12"/>
  <c r="O9" i="12"/>
  <c r="I9" i="12"/>
  <c r="Q8" i="12" s="1"/>
  <c r="I8" i="12" s="1"/>
  <c r="R8" i="12"/>
  <c r="O8" i="12" s="1"/>
  <c r="I3" i="12"/>
  <c r="O97" i="11"/>
  <c r="I97" i="11"/>
  <c r="O94" i="11"/>
  <c r="I94" i="11"/>
  <c r="O91" i="11"/>
  <c r="I91" i="11"/>
  <c r="Q90" i="11" s="1"/>
  <c r="I90" i="11" s="1"/>
  <c r="R90" i="11"/>
  <c r="O90" i="11" s="1"/>
  <c r="O87" i="11"/>
  <c r="I87" i="11"/>
  <c r="O84" i="11"/>
  <c r="I84" i="11"/>
  <c r="O81" i="11"/>
  <c r="I81" i="11"/>
  <c r="O78" i="11"/>
  <c r="I78" i="11"/>
  <c r="O75" i="11"/>
  <c r="I75" i="11"/>
  <c r="O72" i="11"/>
  <c r="I72" i="11"/>
  <c r="O69" i="11"/>
  <c r="R68" i="11" s="1"/>
  <c r="O68" i="11" s="1"/>
  <c r="I69" i="11"/>
  <c r="Q68" i="11" s="1"/>
  <c r="I68" i="11" s="1"/>
  <c r="O65" i="11"/>
  <c r="I65" i="11"/>
  <c r="O62" i="11"/>
  <c r="R61" i="11" s="1"/>
  <c r="O61" i="11" s="1"/>
  <c r="I62" i="11"/>
  <c r="Q61" i="11" s="1"/>
  <c r="I61" i="11" s="1"/>
  <c r="O58" i="11"/>
  <c r="I58" i="11"/>
  <c r="O55" i="11"/>
  <c r="I55" i="11"/>
  <c r="O52" i="11"/>
  <c r="I52" i="11"/>
  <c r="O49" i="11"/>
  <c r="I49" i="11"/>
  <c r="O46" i="11"/>
  <c r="I46" i="11"/>
  <c r="O43" i="11"/>
  <c r="I43" i="11"/>
  <c r="O40" i="11"/>
  <c r="I40" i="11"/>
  <c r="O37" i="11"/>
  <c r="I37" i="11"/>
  <c r="O34" i="11"/>
  <c r="I34" i="11"/>
  <c r="O31" i="11"/>
  <c r="I31" i="11"/>
  <c r="O28" i="11"/>
  <c r="I28" i="11"/>
  <c r="O25" i="11"/>
  <c r="I25" i="11"/>
  <c r="O22" i="11"/>
  <c r="I22" i="11"/>
  <c r="O19" i="11"/>
  <c r="I19" i="11"/>
  <c r="I16" i="11"/>
  <c r="O16" i="11" s="1"/>
  <c r="O13" i="11"/>
  <c r="I13" i="11"/>
  <c r="Q12" i="11" s="1"/>
  <c r="I12" i="11" s="1"/>
  <c r="I9" i="11"/>
  <c r="O9" i="11" s="1"/>
  <c r="R8" i="11" s="1"/>
  <c r="O8" i="11" s="1"/>
  <c r="Q8" i="11"/>
  <c r="I8" i="11" s="1"/>
  <c r="I3" i="11" s="1"/>
  <c r="C19" i="1" s="1"/>
  <c r="I51" i="10"/>
  <c r="Q50" i="10" s="1"/>
  <c r="I50" i="10" s="1"/>
  <c r="O47" i="10"/>
  <c r="R46" i="10" s="1"/>
  <c r="I47" i="10"/>
  <c r="Q46" i="10" s="1"/>
  <c r="I46" i="10" s="1"/>
  <c r="O46" i="10"/>
  <c r="I43" i="10"/>
  <c r="O43" i="10" s="1"/>
  <c r="O40" i="10"/>
  <c r="I40" i="10"/>
  <c r="Q39" i="10" s="1"/>
  <c r="I39" i="10" s="1"/>
  <c r="I36" i="10"/>
  <c r="Q35" i="10" s="1"/>
  <c r="I35" i="10" s="1"/>
  <c r="O32" i="10"/>
  <c r="R31" i="10" s="1"/>
  <c r="I32" i="10"/>
  <c r="Q31" i="10" s="1"/>
  <c r="I31" i="10" s="1"/>
  <c r="O31" i="10"/>
  <c r="I28" i="10"/>
  <c r="O28" i="10" s="1"/>
  <c r="O25" i="10"/>
  <c r="I25" i="10"/>
  <c r="I22" i="10"/>
  <c r="O22" i="10" s="1"/>
  <c r="O19" i="10"/>
  <c r="I19" i="10"/>
  <c r="I16" i="10"/>
  <c r="O16" i="10" s="1"/>
  <c r="O13" i="10"/>
  <c r="I13" i="10"/>
  <c r="Q12" i="10"/>
  <c r="I12" i="10" s="1"/>
  <c r="I9" i="10"/>
  <c r="Q8" i="10" s="1"/>
  <c r="I8" i="10" s="1"/>
  <c r="I3" i="10" s="1"/>
  <c r="C18" i="1" s="1"/>
  <c r="I143" i="9"/>
  <c r="O143" i="9" s="1"/>
  <c r="O140" i="9"/>
  <c r="I140" i="9"/>
  <c r="I137" i="9"/>
  <c r="O137" i="9" s="1"/>
  <c r="O134" i="9"/>
  <c r="I134" i="9"/>
  <c r="I131" i="9"/>
  <c r="O131" i="9" s="1"/>
  <c r="O128" i="9"/>
  <c r="I128" i="9"/>
  <c r="I125" i="9"/>
  <c r="Q124" i="9" s="1"/>
  <c r="I124" i="9" s="1"/>
  <c r="O121" i="9"/>
  <c r="R120" i="9" s="1"/>
  <c r="I121" i="9"/>
  <c r="Q120" i="9"/>
  <c r="I120" i="9" s="1"/>
  <c r="O120" i="9"/>
  <c r="I117" i="9"/>
  <c r="O117" i="9" s="1"/>
  <c r="O114" i="9"/>
  <c r="I114" i="9"/>
  <c r="I111" i="9"/>
  <c r="O111" i="9" s="1"/>
  <c r="O108" i="9"/>
  <c r="I108" i="9"/>
  <c r="I105" i="9"/>
  <c r="O105" i="9" s="1"/>
  <c r="O102" i="9"/>
  <c r="I102" i="9"/>
  <c r="I99" i="9"/>
  <c r="O99" i="9" s="1"/>
  <c r="O96" i="9"/>
  <c r="I96" i="9"/>
  <c r="I93" i="9"/>
  <c r="O93" i="9" s="1"/>
  <c r="O90" i="9"/>
  <c r="I90" i="9"/>
  <c r="I87" i="9"/>
  <c r="O87" i="9" s="1"/>
  <c r="O84" i="9"/>
  <c r="I84" i="9"/>
  <c r="I81" i="9"/>
  <c r="Q80" i="9" s="1"/>
  <c r="I80" i="9" s="1"/>
  <c r="O77" i="9"/>
  <c r="I77" i="9"/>
  <c r="I74" i="9"/>
  <c r="O74" i="9" s="1"/>
  <c r="O71" i="9"/>
  <c r="I71" i="9"/>
  <c r="I68" i="9"/>
  <c r="O68" i="9" s="1"/>
  <c r="O65" i="9"/>
  <c r="I65" i="9"/>
  <c r="I62" i="9"/>
  <c r="Q61" i="9" s="1"/>
  <c r="I61" i="9" s="1"/>
  <c r="O58" i="9"/>
  <c r="I58" i="9"/>
  <c r="I55" i="9"/>
  <c r="O55" i="9" s="1"/>
  <c r="O52" i="9"/>
  <c r="I52" i="9"/>
  <c r="I49" i="9"/>
  <c r="O49" i="9" s="1"/>
  <c r="O46" i="9"/>
  <c r="I46" i="9"/>
  <c r="I43" i="9"/>
  <c r="O43" i="9" s="1"/>
  <c r="O40" i="9"/>
  <c r="I40" i="9"/>
  <c r="I37" i="9"/>
  <c r="O37" i="9" s="1"/>
  <c r="O34" i="9"/>
  <c r="I34" i="9"/>
  <c r="I31" i="9"/>
  <c r="O31" i="9" s="1"/>
  <c r="O28" i="9"/>
  <c r="I28" i="9"/>
  <c r="I25" i="9"/>
  <c r="O25" i="9" s="1"/>
  <c r="O22" i="9"/>
  <c r="I22" i="9"/>
  <c r="I19" i="9"/>
  <c r="O19" i="9" s="1"/>
  <c r="O16" i="9"/>
  <c r="I16" i="9"/>
  <c r="I13" i="9"/>
  <c r="Q12" i="9" s="1"/>
  <c r="I12" i="9" s="1"/>
  <c r="O9" i="9"/>
  <c r="R8" i="9" s="1"/>
  <c r="I9" i="9"/>
  <c r="Q8" i="9" s="1"/>
  <c r="I8" i="9" s="1"/>
  <c r="O8" i="9"/>
  <c r="O89" i="8"/>
  <c r="R88" i="8" s="1"/>
  <c r="O88" i="8" s="1"/>
  <c r="I89" i="8"/>
  <c r="Q88" i="8" s="1"/>
  <c r="I88" i="8" s="1"/>
  <c r="I85" i="8"/>
  <c r="O85" i="8" s="1"/>
  <c r="R84" i="8" s="1"/>
  <c r="O84" i="8" s="1"/>
  <c r="Q84" i="8"/>
  <c r="I84" i="8" s="1"/>
  <c r="O81" i="8"/>
  <c r="I81" i="8"/>
  <c r="I78" i="8"/>
  <c r="O78" i="8" s="1"/>
  <c r="O75" i="8"/>
  <c r="I75" i="8"/>
  <c r="I72" i="8"/>
  <c r="O72" i="8" s="1"/>
  <c r="O69" i="8"/>
  <c r="I69" i="8"/>
  <c r="I66" i="8"/>
  <c r="O66" i="8" s="1"/>
  <c r="O63" i="8"/>
  <c r="I63" i="8"/>
  <c r="I60" i="8"/>
  <c r="O60" i="8" s="1"/>
  <c r="O57" i="8"/>
  <c r="I57" i="8"/>
  <c r="Q56" i="8" s="1"/>
  <c r="I56" i="8" s="1"/>
  <c r="I53" i="8"/>
  <c r="O53" i="8" s="1"/>
  <c r="O50" i="8"/>
  <c r="R49" i="8" s="1"/>
  <c r="I50" i="8"/>
  <c r="Q49" i="8" s="1"/>
  <c r="I49" i="8" s="1"/>
  <c r="O49" i="8"/>
  <c r="I46" i="8"/>
  <c r="O46" i="8" s="1"/>
  <c r="O43" i="8"/>
  <c r="I43" i="8"/>
  <c r="I40" i="8"/>
  <c r="O40" i="8" s="1"/>
  <c r="O37" i="8"/>
  <c r="I37" i="8"/>
  <c r="I34" i="8"/>
  <c r="O34" i="8" s="1"/>
  <c r="O31" i="8"/>
  <c r="I31" i="8"/>
  <c r="I28" i="8"/>
  <c r="O28" i="8" s="1"/>
  <c r="O25" i="8"/>
  <c r="I25" i="8"/>
  <c r="I22" i="8"/>
  <c r="O22" i="8" s="1"/>
  <c r="I19" i="8"/>
  <c r="O19" i="8" s="1"/>
  <c r="I16" i="8"/>
  <c r="O16" i="8" s="1"/>
  <c r="I13" i="8"/>
  <c r="O13" i="8" s="1"/>
  <c r="Q12" i="8"/>
  <c r="I12" i="8" s="1"/>
  <c r="I9" i="8"/>
  <c r="O9" i="8" s="1"/>
  <c r="R8" i="8"/>
  <c r="O8" i="8" s="1"/>
  <c r="Q8" i="8"/>
  <c r="I8" i="8" s="1"/>
  <c r="I156" i="7"/>
  <c r="O156" i="7" s="1"/>
  <c r="I153" i="7"/>
  <c r="O153" i="7" s="1"/>
  <c r="R143" i="7" s="1"/>
  <c r="O143" i="7" s="1"/>
  <c r="I150" i="7"/>
  <c r="O150" i="7" s="1"/>
  <c r="O147" i="7"/>
  <c r="I147" i="7"/>
  <c r="I144" i="7"/>
  <c r="O144" i="7" s="1"/>
  <c r="I140" i="7"/>
  <c r="O140" i="7" s="1"/>
  <c r="I137" i="7"/>
  <c r="O137" i="7" s="1"/>
  <c r="R136" i="7" s="1"/>
  <c r="O136" i="7" s="1"/>
  <c r="O133" i="7"/>
  <c r="I133" i="7"/>
  <c r="I130" i="7"/>
  <c r="O130" i="7" s="1"/>
  <c r="O127" i="7"/>
  <c r="I127" i="7"/>
  <c r="I124" i="7"/>
  <c r="O124" i="7" s="1"/>
  <c r="I121" i="7"/>
  <c r="O121" i="7" s="1"/>
  <c r="I118" i="7"/>
  <c r="O118" i="7" s="1"/>
  <c r="I115" i="7"/>
  <c r="O115" i="7" s="1"/>
  <c r="I112" i="7"/>
  <c r="O112" i="7" s="1"/>
  <c r="O109" i="7"/>
  <c r="I109" i="7"/>
  <c r="I106" i="7"/>
  <c r="O106" i="7" s="1"/>
  <c r="O103" i="7"/>
  <c r="R99" i="7" s="1"/>
  <c r="O99" i="7" s="1"/>
  <c r="I103" i="7"/>
  <c r="I100" i="7"/>
  <c r="O100" i="7" s="1"/>
  <c r="Q99" i="7"/>
  <c r="I99" i="7" s="1"/>
  <c r="I96" i="7"/>
  <c r="O96" i="7" s="1"/>
  <c r="I93" i="7"/>
  <c r="O93" i="7" s="1"/>
  <c r="O90" i="7"/>
  <c r="I90" i="7"/>
  <c r="Q89" i="7" s="1"/>
  <c r="I89" i="7" s="1"/>
  <c r="I86" i="7"/>
  <c r="O86" i="7" s="1"/>
  <c r="I83" i="7"/>
  <c r="O83" i="7" s="1"/>
  <c r="I80" i="7"/>
  <c r="O80" i="7" s="1"/>
  <c r="O77" i="7"/>
  <c r="I77" i="7"/>
  <c r="I74" i="7"/>
  <c r="O74" i="7" s="1"/>
  <c r="O71" i="7"/>
  <c r="I71" i="7"/>
  <c r="I68" i="7"/>
  <c r="O68" i="7" s="1"/>
  <c r="O65" i="7"/>
  <c r="I65" i="7"/>
  <c r="I62" i="7"/>
  <c r="O62" i="7" s="1"/>
  <c r="R61" i="7" s="1"/>
  <c r="O61" i="7" s="1"/>
  <c r="Q61" i="7"/>
  <c r="I61" i="7" s="1"/>
  <c r="O58" i="7"/>
  <c r="I58" i="7"/>
  <c r="I55" i="7"/>
  <c r="O55" i="7" s="1"/>
  <c r="O52" i="7"/>
  <c r="I52" i="7"/>
  <c r="I49" i="7"/>
  <c r="O49" i="7" s="1"/>
  <c r="O46" i="7"/>
  <c r="I46" i="7"/>
  <c r="I43" i="7"/>
  <c r="O43" i="7" s="1"/>
  <c r="I40" i="7"/>
  <c r="O40" i="7" s="1"/>
  <c r="I37" i="7"/>
  <c r="O37" i="7" s="1"/>
  <c r="O34" i="7"/>
  <c r="I34" i="7"/>
  <c r="I31" i="7"/>
  <c r="O31" i="7" s="1"/>
  <c r="O28" i="7"/>
  <c r="I28" i="7"/>
  <c r="I25" i="7"/>
  <c r="O25" i="7" s="1"/>
  <c r="O22" i="7"/>
  <c r="I22" i="7"/>
  <c r="I19" i="7"/>
  <c r="O19" i="7" s="1"/>
  <c r="I16" i="7"/>
  <c r="O16" i="7" s="1"/>
  <c r="I13" i="7"/>
  <c r="O13" i="7" s="1"/>
  <c r="R12" i="7" s="1"/>
  <c r="O12" i="7" s="1"/>
  <c r="O9" i="7"/>
  <c r="R8" i="7" s="1"/>
  <c r="I9" i="7"/>
  <c r="Q8" i="7" s="1"/>
  <c r="I8" i="7" s="1"/>
  <c r="O8" i="7"/>
  <c r="I149" i="6"/>
  <c r="O149" i="6" s="1"/>
  <c r="I146" i="6"/>
  <c r="O146" i="6" s="1"/>
  <c r="O143" i="6"/>
  <c r="I143" i="6"/>
  <c r="I140" i="6"/>
  <c r="O140" i="6" s="1"/>
  <c r="R139" i="6" s="1"/>
  <c r="O139" i="6" s="1"/>
  <c r="O136" i="6"/>
  <c r="R135" i="6" s="1"/>
  <c r="O135" i="6" s="1"/>
  <c r="I136" i="6"/>
  <c r="Q135" i="6" s="1"/>
  <c r="I135" i="6" s="1"/>
  <c r="I132" i="6"/>
  <c r="O132" i="6" s="1"/>
  <c r="O129" i="6"/>
  <c r="I129" i="6"/>
  <c r="I126" i="6"/>
  <c r="O126" i="6" s="1"/>
  <c r="O123" i="6"/>
  <c r="I123" i="6"/>
  <c r="I120" i="6"/>
  <c r="O120" i="6" s="1"/>
  <c r="O117" i="6"/>
  <c r="I117" i="6"/>
  <c r="I114" i="6"/>
  <c r="O114" i="6" s="1"/>
  <c r="I111" i="6"/>
  <c r="O111" i="6" s="1"/>
  <c r="I108" i="6"/>
  <c r="O108" i="6" s="1"/>
  <c r="O105" i="6"/>
  <c r="I105" i="6"/>
  <c r="I102" i="6"/>
  <c r="O102" i="6" s="1"/>
  <c r="O98" i="6"/>
  <c r="I98" i="6"/>
  <c r="I95" i="6"/>
  <c r="O95" i="6" s="1"/>
  <c r="I92" i="6"/>
  <c r="O92" i="6" s="1"/>
  <c r="I89" i="6"/>
  <c r="O89" i="6" s="1"/>
  <c r="O86" i="6"/>
  <c r="I86" i="6"/>
  <c r="I83" i="6"/>
  <c r="O83" i="6" s="1"/>
  <c r="O80" i="6"/>
  <c r="I80" i="6"/>
  <c r="I77" i="6"/>
  <c r="O77" i="6" s="1"/>
  <c r="O74" i="6"/>
  <c r="I74" i="6"/>
  <c r="I71" i="6"/>
  <c r="O71" i="6" s="1"/>
  <c r="I68" i="6"/>
  <c r="O68" i="6" s="1"/>
  <c r="I65" i="6"/>
  <c r="O65" i="6" s="1"/>
  <c r="R64" i="6" s="1"/>
  <c r="O64" i="6" s="1"/>
  <c r="O61" i="6"/>
  <c r="I61" i="6"/>
  <c r="I58" i="6"/>
  <c r="O58" i="6" s="1"/>
  <c r="O55" i="6"/>
  <c r="I55" i="6"/>
  <c r="I52" i="6"/>
  <c r="O52" i="6" s="1"/>
  <c r="I49" i="6"/>
  <c r="O49" i="6" s="1"/>
  <c r="I46" i="6"/>
  <c r="O46" i="6" s="1"/>
  <c r="O43" i="6"/>
  <c r="I43" i="6"/>
  <c r="I40" i="6"/>
  <c r="O40" i="6" s="1"/>
  <c r="O37" i="6"/>
  <c r="I37" i="6"/>
  <c r="I34" i="6"/>
  <c r="O34" i="6" s="1"/>
  <c r="O31" i="6"/>
  <c r="I31" i="6"/>
  <c r="I28" i="6"/>
  <c r="O28" i="6" s="1"/>
  <c r="I25" i="6"/>
  <c r="O25" i="6" s="1"/>
  <c r="I22" i="6"/>
  <c r="O22" i="6" s="1"/>
  <c r="O19" i="6"/>
  <c r="I19" i="6"/>
  <c r="I16" i="6"/>
  <c r="O16" i="6" s="1"/>
  <c r="O13" i="6"/>
  <c r="I13" i="6"/>
  <c r="Q12" i="6" s="1"/>
  <c r="I12" i="6" s="1"/>
  <c r="I9" i="6"/>
  <c r="O9" i="6" s="1"/>
  <c r="R8" i="6" s="1"/>
  <c r="O8" i="6" s="1"/>
  <c r="Q8" i="6"/>
  <c r="I8" i="6" s="1"/>
  <c r="I137" i="5"/>
  <c r="O137" i="5" s="1"/>
  <c r="O134" i="5"/>
  <c r="I134" i="5"/>
  <c r="I131" i="5"/>
  <c r="O131" i="5" s="1"/>
  <c r="R130" i="5"/>
  <c r="O130" i="5" s="1"/>
  <c r="I127" i="5"/>
  <c r="Q126" i="5" s="1"/>
  <c r="I126" i="5" s="1"/>
  <c r="I123" i="5"/>
  <c r="O123" i="5" s="1"/>
  <c r="O120" i="5"/>
  <c r="I120" i="5"/>
  <c r="I117" i="5"/>
  <c r="O117" i="5" s="1"/>
  <c r="O114" i="5"/>
  <c r="I114" i="5"/>
  <c r="I111" i="5"/>
  <c r="O111" i="5" s="1"/>
  <c r="I108" i="5"/>
  <c r="O108" i="5" s="1"/>
  <c r="I105" i="5"/>
  <c r="O105" i="5" s="1"/>
  <c r="O102" i="5"/>
  <c r="I102" i="5"/>
  <c r="I99" i="5"/>
  <c r="O99" i="5" s="1"/>
  <c r="R98" i="5" s="1"/>
  <c r="O98" i="5" s="1"/>
  <c r="O95" i="5"/>
  <c r="I95" i="5"/>
  <c r="I92" i="5"/>
  <c r="O92" i="5" s="1"/>
  <c r="I89" i="5"/>
  <c r="O89" i="5" s="1"/>
  <c r="R61" i="5" s="1"/>
  <c r="O61" i="5" s="1"/>
  <c r="I86" i="5"/>
  <c r="O86" i="5" s="1"/>
  <c r="O83" i="5"/>
  <c r="I83" i="5"/>
  <c r="I80" i="5"/>
  <c r="O80" i="5" s="1"/>
  <c r="O77" i="5"/>
  <c r="I77" i="5"/>
  <c r="I74" i="5"/>
  <c r="O74" i="5" s="1"/>
  <c r="O71" i="5"/>
  <c r="I71" i="5"/>
  <c r="O68" i="5"/>
  <c r="I68" i="5"/>
  <c r="O65" i="5"/>
  <c r="I65" i="5"/>
  <c r="O62" i="5"/>
  <c r="I62" i="5"/>
  <c r="O58" i="5"/>
  <c r="I58" i="5"/>
  <c r="O55" i="5"/>
  <c r="I55" i="5"/>
  <c r="O52" i="5"/>
  <c r="I52" i="5"/>
  <c r="O49" i="5"/>
  <c r="I49" i="5"/>
  <c r="O46" i="5"/>
  <c r="I46" i="5"/>
  <c r="O43" i="5"/>
  <c r="I43" i="5"/>
  <c r="O40" i="5"/>
  <c r="I40" i="5"/>
  <c r="O37" i="5"/>
  <c r="I37" i="5"/>
  <c r="O34" i="5"/>
  <c r="I34" i="5"/>
  <c r="I31" i="5"/>
  <c r="O31" i="5" s="1"/>
  <c r="O28" i="5"/>
  <c r="I28" i="5"/>
  <c r="I25" i="5"/>
  <c r="O25" i="5" s="1"/>
  <c r="O22" i="5"/>
  <c r="I22" i="5"/>
  <c r="I19" i="5"/>
  <c r="O19" i="5" s="1"/>
  <c r="O16" i="5"/>
  <c r="I16" i="5"/>
  <c r="I13" i="5"/>
  <c r="O13" i="5" s="1"/>
  <c r="Q12" i="5"/>
  <c r="I12" i="5" s="1"/>
  <c r="O9" i="5"/>
  <c r="R8" i="5" s="1"/>
  <c r="O8" i="5" s="1"/>
  <c r="I9" i="5"/>
  <c r="Q8" i="5" s="1"/>
  <c r="I8" i="5" s="1"/>
  <c r="O131" i="4"/>
  <c r="I131" i="4"/>
  <c r="I128" i="4"/>
  <c r="O128" i="4" s="1"/>
  <c r="O125" i="4"/>
  <c r="I125" i="4"/>
  <c r="I122" i="4"/>
  <c r="O122" i="4" s="1"/>
  <c r="Q121" i="4"/>
  <c r="I121" i="4" s="1"/>
  <c r="O118" i="4"/>
  <c r="R117" i="4" s="1"/>
  <c r="O117" i="4" s="1"/>
  <c r="I118" i="4"/>
  <c r="Q117" i="4" s="1"/>
  <c r="I117" i="4" s="1"/>
  <c r="I114" i="4"/>
  <c r="O114" i="4" s="1"/>
  <c r="O111" i="4"/>
  <c r="I111" i="4"/>
  <c r="I108" i="4"/>
  <c r="O108" i="4" s="1"/>
  <c r="O105" i="4"/>
  <c r="I105" i="4"/>
  <c r="I102" i="4"/>
  <c r="O102" i="4" s="1"/>
  <c r="O99" i="4"/>
  <c r="I99" i="4"/>
  <c r="I96" i="4"/>
  <c r="O96" i="4" s="1"/>
  <c r="O93" i="4"/>
  <c r="I93" i="4"/>
  <c r="I90" i="4"/>
  <c r="O90" i="4" s="1"/>
  <c r="O87" i="4"/>
  <c r="I87" i="4"/>
  <c r="I84" i="4"/>
  <c r="O84" i="4" s="1"/>
  <c r="Q83" i="4"/>
  <c r="I83" i="4" s="1"/>
  <c r="O80" i="4"/>
  <c r="I80" i="4"/>
  <c r="I77" i="4"/>
  <c r="O77" i="4" s="1"/>
  <c r="O74" i="4"/>
  <c r="I74" i="4"/>
  <c r="I71" i="4"/>
  <c r="O71" i="4" s="1"/>
  <c r="O68" i="4"/>
  <c r="I68" i="4"/>
  <c r="I65" i="4"/>
  <c r="O65" i="4" s="1"/>
  <c r="O62" i="4"/>
  <c r="I62" i="4"/>
  <c r="I59" i="4"/>
  <c r="O59" i="4" s="1"/>
  <c r="O56" i="4"/>
  <c r="I56" i="4"/>
  <c r="I53" i="4"/>
  <c r="O53" i="4" s="1"/>
  <c r="Q52" i="4"/>
  <c r="I52" i="4" s="1"/>
  <c r="O49" i="4"/>
  <c r="I49" i="4"/>
  <c r="I46" i="4"/>
  <c r="O46" i="4" s="1"/>
  <c r="O43" i="4"/>
  <c r="I43" i="4"/>
  <c r="I40" i="4"/>
  <c r="O40" i="4" s="1"/>
  <c r="O37" i="4"/>
  <c r="I37" i="4"/>
  <c r="I34" i="4"/>
  <c r="O34" i="4" s="1"/>
  <c r="O31" i="4"/>
  <c r="I31" i="4"/>
  <c r="I28" i="4"/>
  <c r="O28" i="4" s="1"/>
  <c r="O25" i="4"/>
  <c r="I25" i="4"/>
  <c r="I22" i="4"/>
  <c r="O22" i="4" s="1"/>
  <c r="O19" i="4"/>
  <c r="I19" i="4"/>
  <c r="I16" i="4"/>
  <c r="O16" i="4" s="1"/>
  <c r="O13" i="4"/>
  <c r="I13" i="4"/>
  <c r="Q12" i="4" s="1"/>
  <c r="I12" i="4" s="1"/>
  <c r="I9" i="4"/>
  <c r="O9" i="4" s="1"/>
  <c r="R8" i="4" s="1"/>
  <c r="O8" i="4" s="1"/>
  <c r="Q8" i="4"/>
  <c r="I8" i="4" s="1"/>
  <c r="I168" i="3"/>
  <c r="O168" i="3" s="1"/>
  <c r="O165" i="3"/>
  <c r="I165" i="3"/>
  <c r="I162" i="3"/>
  <c r="O162" i="3" s="1"/>
  <c r="O159" i="3"/>
  <c r="I159" i="3"/>
  <c r="I156" i="3"/>
  <c r="O156" i="3" s="1"/>
  <c r="O153" i="3"/>
  <c r="I153" i="3"/>
  <c r="Q152" i="3" s="1"/>
  <c r="I152" i="3" s="1"/>
  <c r="I149" i="3"/>
  <c r="O149" i="3" s="1"/>
  <c r="O146" i="3"/>
  <c r="I146" i="3"/>
  <c r="I143" i="3"/>
  <c r="O143" i="3" s="1"/>
  <c r="O140" i="3"/>
  <c r="I140" i="3"/>
  <c r="I137" i="3"/>
  <c r="O137" i="3" s="1"/>
  <c r="Q136" i="3"/>
  <c r="I136" i="3" s="1"/>
  <c r="O133" i="3"/>
  <c r="I133" i="3"/>
  <c r="I130" i="3"/>
  <c r="O130" i="3" s="1"/>
  <c r="O127" i="3"/>
  <c r="I127" i="3"/>
  <c r="I124" i="3"/>
  <c r="O124" i="3" s="1"/>
  <c r="O121" i="3"/>
  <c r="I121" i="3"/>
  <c r="I118" i="3"/>
  <c r="O118" i="3" s="1"/>
  <c r="O115" i="3"/>
  <c r="I115" i="3"/>
  <c r="I112" i="3"/>
  <c r="O112" i="3" s="1"/>
  <c r="O109" i="3"/>
  <c r="I109" i="3"/>
  <c r="I106" i="3"/>
  <c r="O106" i="3" s="1"/>
  <c r="O103" i="3"/>
  <c r="I103" i="3"/>
  <c r="Q102" i="3" s="1"/>
  <c r="I102" i="3" s="1"/>
  <c r="I99" i="3"/>
  <c r="O99" i="3" s="1"/>
  <c r="O96" i="3"/>
  <c r="I96" i="3"/>
  <c r="I93" i="3"/>
  <c r="O93" i="3" s="1"/>
  <c r="O90" i="3"/>
  <c r="R89" i="3" s="1"/>
  <c r="O89" i="3" s="1"/>
  <c r="I90" i="3"/>
  <c r="Q89" i="3" s="1"/>
  <c r="I89" i="3" s="1"/>
  <c r="I86" i="3"/>
  <c r="O86" i="3" s="1"/>
  <c r="O83" i="3"/>
  <c r="I83" i="3"/>
  <c r="I80" i="3"/>
  <c r="O80" i="3" s="1"/>
  <c r="I77" i="3"/>
  <c r="O77" i="3" s="1"/>
  <c r="I74" i="3"/>
  <c r="O74" i="3" s="1"/>
  <c r="I71" i="3"/>
  <c r="O71" i="3" s="1"/>
  <c r="I68" i="3"/>
  <c r="O68" i="3" s="1"/>
  <c r="I65" i="3"/>
  <c r="Q64" i="3" s="1"/>
  <c r="I64" i="3" s="1"/>
  <c r="I61" i="3"/>
  <c r="O61" i="3" s="1"/>
  <c r="I58" i="3"/>
  <c r="O58" i="3" s="1"/>
  <c r="I55" i="3"/>
  <c r="O55" i="3" s="1"/>
  <c r="I52" i="3"/>
  <c r="O52" i="3" s="1"/>
  <c r="I49" i="3"/>
  <c r="O49" i="3" s="1"/>
  <c r="I46" i="3"/>
  <c r="O46" i="3" s="1"/>
  <c r="I43" i="3"/>
  <c r="O43" i="3" s="1"/>
  <c r="I40" i="3"/>
  <c r="O40" i="3" s="1"/>
  <c r="I37" i="3"/>
  <c r="O37" i="3" s="1"/>
  <c r="I34" i="3"/>
  <c r="O34" i="3" s="1"/>
  <c r="I31" i="3"/>
  <c r="O31" i="3" s="1"/>
  <c r="I28" i="3"/>
  <c r="O28" i="3" s="1"/>
  <c r="I25" i="3"/>
  <c r="O25" i="3" s="1"/>
  <c r="I22" i="3"/>
  <c r="O22" i="3" s="1"/>
  <c r="I19" i="3"/>
  <c r="O19" i="3" s="1"/>
  <c r="I16" i="3"/>
  <c r="O16" i="3" s="1"/>
  <c r="I13" i="3"/>
  <c r="O13" i="3" s="1"/>
  <c r="Q12" i="3"/>
  <c r="I12" i="3" s="1"/>
  <c r="I9" i="3"/>
  <c r="Q8" i="3" s="1"/>
  <c r="I8" i="3" s="1"/>
  <c r="I21" i="2"/>
  <c r="O21" i="2" s="1"/>
  <c r="I18" i="2"/>
  <c r="O18" i="2" s="1"/>
  <c r="I15" i="2"/>
  <c r="O15" i="2" s="1"/>
  <c r="I12" i="2"/>
  <c r="O12" i="2" s="1"/>
  <c r="I9" i="2"/>
  <c r="Q8" i="2" s="1"/>
  <c r="I8" i="2" s="1"/>
  <c r="I3" i="2" s="1"/>
  <c r="C10" i="1" s="1"/>
  <c r="C53" i="1"/>
  <c r="D51" i="1"/>
  <c r="E51" i="1" s="1"/>
  <c r="C51" i="1"/>
  <c r="C49" i="1"/>
  <c r="D48" i="1"/>
  <c r="C48" i="1"/>
  <c r="E48" i="1" s="1"/>
  <c r="D47" i="1"/>
  <c r="E47" i="1" s="1"/>
  <c r="C47" i="1"/>
  <c r="D46" i="1"/>
  <c r="C46" i="1"/>
  <c r="E46" i="1" s="1"/>
  <c r="D45" i="1"/>
  <c r="C45" i="1"/>
  <c r="E45" i="1" s="1"/>
  <c r="D44" i="1"/>
  <c r="C44" i="1"/>
  <c r="E44" i="1" s="1"/>
  <c r="D43" i="1"/>
  <c r="E43" i="1" s="1"/>
  <c r="C43" i="1"/>
  <c r="D42" i="1"/>
  <c r="C42" i="1"/>
  <c r="D41" i="1"/>
  <c r="C41" i="1"/>
  <c r="E41" i="1" s="1"/>
  <c r="E40" i="1"/>
  <c r="D40" i="1"/>
  <c r="C40" i="1"/>
  <c r="D36" i="1"/>
  <c r="C36" i="1"/>
  <c r="E36" i="1" s="1"/>
  <c r="D35" i="1"/>
  <c r="E35" i="1" s="1"/>
  <c r="C35" i="1"/>
  <c r="D34" i="1"/>
  <c r="C34" i="1"/>
  <c r="D33" i="1"/>
  <c r="C33" i="1"/>
  <c r="E33" i="1" s="1"/>
  <c r="D32" i="1"/>
  <c r="D31" i="1"/>
  <c r="C30" i="1"/>
  <c r="D29" i="1"/>
  <c r="C28" i="1"/>
  <c r="C24" i="1"/>
  <c r="C20" i="1"/>
  <c r="E34" i="1" l="1"/>
  <c r="E42" i="1"/>
  <c r="O2" i="6"/>
  <c r="D14" i="1" s="1"/>
  <c r="O2" i="11"/>
  <c r="D19" i="1" s="1"/>
  <c r="E19" i="1" s="1"/>
  <c r="R102" i="3"/>
  <c r="O102" i="3" s="1"/>
  <c r="R12" i="4"/>
  <c r="O12" i="4" s="1"/>
  <c r="O2" i="4" s="1"/>
  <c r="D12" i="1" s="1"/>
  <c r="R52" i="4"/>
  <c r="O52" i="4" s="1"/>
  <c r="R83" i="4"/>
  <c r="O83" i="4" s="1"/>
  <c r="R12" i="5"/>
  <c r="O12" i="5" s="1"/>
  <c r="O2" i="5" s="1"/>
  <c r="D13" i="1" s="1"/>
  <c r="I3" i="8"/>
  <c r="C16" i="1" s="1"/>
  <c r="R12" i="8"/>
  <c r="O12" i="8" s="1"/>
  <c r="O2" i="8" s="1"/>
  <c r="D16" i="1" s="1"/>
  <c r="R12" i="3"/>
  <c r="O12" i="3" s="1"/>
  <c r="R121" i="4"/>
  <c r="O121" i="4" s="1"/>
  <c r="R101" i="6"/>
  <c r="O101" i="6" s="1"/>
  <c r="I3" i="3"/>
  <c r="C11" i="1" s="1"/>
  <c r="R136" i="3"/>
  <c r="O136" i="3" s="1"/>
  <c r="R152" i="3"/>
  <c r="O152" i="3" s="1"/>
  <c r="I3" i="4"/>
  <c r="C12" i="1" s="1"/>
  <c r="O2" i="7"/>
  <c r="D15" i="1" s="1"/>
  <c r="O9" i="2"/>
  <c r="R8" i="2" s="1"/>
  <c r="O8" i="2" s="1"/>
  <c r="O2" i="2" s="1"/>
  <c r="D10" i="1" s="1"/>
  <c r="E10" i="1" s="1"/>
  <c r="O9" i="3"/>
  <c r="R8" i="3" s="1"/>
  <c r="O8" i="3" s="1"/>
  <c r="O2" i="3" s="1"/>
  <c r="D11" i="1" s="1"/>
  <c r="O65" i="3"/>
  <c r="R64" i="3" s="1"/>
  <c r="O64" i="3" s="1"/>
  <c r="O16" i="15"/>
  <c r="R12" i="15" s="1"/>
  <c r="O12" i="15" s="1"/>
  <c r="O2" i="15" s="1"/>
  <c r="D23" i="1" s="1"/>
  <c r="Q12" i="15"/>
  <c r="I12" i="15" s="1"/>
  <c r="Q61" i="18"/>
  <c r="I61" i="18" s="1"/>
  <c r="O62" i="18"/>
  <c r="R61" i="18" s="1"/>
  <c r="O61" i="18" s="1"/>
  <c r="O127" i="5"/>
  <c r="R126" i="5" s="1"/>
  <c r="O126" i="5" s="1"/>
  <c r="Q64" i="6"/>
  <c r="I64" i="6" s="1"/>
  <c r="Q12" i="7"/>
  <c r="I12" i="7" s="1"/>
  <c r="Q136" i="7"/>
  <c r="I136" i="7" s="1"/>
  <c r="I3" i="7" s="1"/>
  <c r="C15" i="1" s="1"/>
  <c r="E15" i="1" s="1"/>
  <c r="R56" i="8"/>
  <c r="O56" i="8" s="1"/>
  <c r="I3" i="9"/>
  <c r="C17" i="1" s="1"/>
  <c r="O2" i="12"/>
  <c r="D20" i="1" s="1"/>
  <c r="E20" i="1" s="1"/>
  <c r="Q61" i="14"/>
  <c r="I61" i="14" s="1"/>
  <c r="O62" i="14"/>
  <c r="R61" i="14" s="1"/>
  <c r="O61" i="14" s="1"/>
  <c r="Q98" i="5"/>
  <c r="I98" i="5" s="1"/>
  <c r="Q101" i="6"/>
  <c r="I101" i="6" s="1"/>
  <c r="I3" i="6" s="1"/>
  <c r="C14" i="1" s="1"/>
  <c r="E14" i="1" s="1"/>
  <c r="Q139" i="6"/>
  <c r="I139" i="6" s="1"/>
  <c r="R39" i="10"/>
  <c r="O39" i="10" s="1"/>
  <c r="I3" i="13"/>
  <c r="C21" i="1" s="1"/>
  <c r="O72" i="13"/>
  <c r="R62" i="13" s="1"/>
  <c r="O62" i="13" s="1"/>
  <c r="O2" i="13" s="1"/>
  <c r="D21" i="1" s="1"/>
  <c r="Q62" i="13"/>
  <c r="I62" i="13" s="1"/>
  <c r="R92" i="14"/>
  <c r="O92" i="14" s="1"/>
  <c r="Q74" i="17"/>
  <c r="I74" i="17" s="1"/>
  <c r="O75" i="17"/>
  <c r="R74" i="17" s="1"/>
  <c r="O74" i="17" s="1"/>
  <c r="O95" i="18"/>
  <c r="R91" i="18" s="1"/>
  <c r="O91" i="18" s="1"/>
  <c r="Q91" i="18"/>
  <c r="I91" i="18" s="1"/>
  <c r="Q61" i="5"/>
  <c r="I61" i="5" s="1"/>
  <c r="I3" i="5" s="1"/>
  <c r="C13" i="1" s="1"/>
  <c r="Q130" i="5"/>
  <c r="I130" i="5" s="1"/>
  <c r="R12" i="6"/>
  <c r="O12" i="6" s="1"/>
  <c r="R89" i="7"/>
  <c r="O89" i="7" s="1"/>
  <c r="Q143" i="7"/>
  <c r="I143" i="7" s="1"/>
  <c r="R12" i="10"/>
  <c r="O12" i="10" s="1"/>
  <c r="R12" i="11"/>
  <c r="O12" i="11" s="1"/>
  <c r="Q92" i="14"/>
  <c r="I92" i="14" s="1"/>
  <c r="Q8" i="15"/>
  <c r="I8" i="15" s="1"/>
  <c r="I3" i="15" s="1"/>
  <c r="C23" i="1" s="1"/>
  <c r="Q61" i="15"/>
  <c r="I61" i="15" s="1"/>
  <c r="O62" i="15"/>
  <c r="R61" i="15" s="1"/>
  <c r="O61" i="15" s="1"/>
  <c r="Q74" i="15"/>
  <c r="I74" i="15" s="1"/>
  <c r="O75" i="15"/>
  <c r="R74" i="15" s="1"/>
  <c r="O74" i="15" s="1"/>
  <c r="R109" i="15"/>
  <c r="O109" i="15" s="1"/>
  <c r="O104" i="17"/>
  <c r="R100" i="17" s="1"/>
  <c r="O100" i="17" s="1"/>
  <c r="Q100" i="17"/>
  <c r="I100" i="17" s="1"/>
  <c r="I3" i="19"/>
  <c r="C27" i="1" s="1"/>
  <c r="O13" i="9"/>
  <c r="R12" i="9" s="1"/>
  <c r="O12" i="9" s="1"/>
  <c r="O2" i="9" s="1"/>
  <c r="D17" i="1" s="1"/>
  <c r="O62" i="9"/>
  <c r="R61" i="9" s="1"/>
  <c r="O61" i="9" s="1"/>
  <c r="O81" i="9"/>
  <c r="R80" i="9" s="1"/>
  <c r="O80" i="9" s="1"/>
  <c r="O125" i="9"/>
  <c r="R124" i="9" s="1"/>
  <c r="O124" i="9" s="1"/>
  <c r="O9" i="10"/>
  <c r="R8" i="10" s="1"/>
  <c r="O8" i="10" s="1"/>
  <c r="O36" i="10"/>
  <c r="R35" i="10" s="1"/>
  <c r="O35" i="10" s="1"/>
  <c r="O51" i="10"/>
  <c r="R50" i="10" s="1"/>
  <c r="O50" i="10" s="1"/>
  <c r="R12" i="14"/>
  <c r="O12" i="14" s="1"/>
  <c r="O2" i="14" s="1"/>
  <c r="D22" i="1" s="1"/>
  <c r="O25" i="18"/>
  <c r="R12" i="18" s="1"/>
  <c r="O12" i="18" s="1"/>
  <c r="O2" i="18" s="1"/>
  <c r="D26" i="1" s="1"/>
  <c r="Q12" i="18"/>
  <c r="I12" i="18" s="1"/>
  <c r="I3" i="18" s="1"/>
  <c r="C26" i="1" s="1"/>
  <c r="Q84" i="13"/>
  <c r="I84" i="13" s="1"/>
  <c r="Q8" i="14"/>
  <c r="I8" i="14" s="1"/>
  <c r="R12" i="16"/>
  <c r="O12" i="16" s="1"/>
  <c r="Q12" i="19"/>
  <c r="I12" i="19" s="1"/>
  <c r="O2" i="20"/>
  <c r="D28" i="1" s="1"/>
  <c r="E28" i="1" s="1"/>
  <c r="I3" i="24"/>
  <c r="C32" i="1" s="1"/>
  <c r="E32" i="1" s="1"/>
  <c r="O106" i="15"/>
  <c r="R105" i="15" s="1"/>
  <c r="O105" i="15" s="1"/>
  <c r="O9" i="16"/>
  <c r="R8" i="16" s="1"/>
  <c r="O8" i="16" s="1"/>
  <c r="O13" i="17"/>
  <c r="R12" i="17" s="1"/>
  <c r="O12" i="17" s="1"/>
  <c r="Q61" i="17"/>
  <c r="I61" i="17" s="1"/>
  <c r="I3" i="17" s="1"/>
  <c r="C25" i="1" s="1"/>
  <c r="O69" i="18"/>
  <c r="R68" i="18" s="1"/>
  <c r="O68" i="18" s="1"/>
  <c r="R169" i="29"/>
  <c r="O169" i="29" s="1"/>
  <c r="Q72" i="18"/>
  <c r="I72" i="18" s="1"/>
  <c r="O9" i="19"/>
  <c r="R8" i="19" s="1"/>
  <c r="O8" i="19" s="1"/>
  <c r="O2" i="19" s="1"/>
  <c r="D27" i="1" s="1"/>
  <c r="I3" i="21"/>
  <c r="C29" i="1" s="1"/>
  <c r="E29" i="1" s="1"/>
  <c r="O2" i="22"/>
  <c r="D30" i="1" s="1"/>
  <c r="E30" i="1" s="1"/>
  <c r="I3" i="23"/>
  <c r="C31" i="1" s="1"/>
  <c r="E31" i="1" s="1"/>
  <c r="O22" i="29"/>
  <c r="R21" i="29" s="1"/>
  <c r="O21" i="29" s="1"/>
  <c r="Q21" i="29"/>
  <c r="I21" i="29" s="1"/>
  <c r="R105" i="29"/>
  <c r="O105" i="29" s="1"/>
  <c r="O75" i="30"/>
  <c r="Q71" i="30"/>
  <c r="I71" i="30" s="1"/>
  <c r="O19" i="48"/>
  <c r="R15" i="48" s="1"/>
  <c r="O15" i="48" s="1"/>
  <c r="O2" i="48" s="1"/>
  <c r="D52" i="1" s="1"/>
  <c r="Q15" i="48"/>
  <c r="I15" i="48" s="1"/>
  <c r="I3" i="48" s="1"/>
  <c r="C52" i="1" s="1"/>
  <c r="O53" i="29"/>
  <c r="R52" i="29" s="1"/>
  <c r="O52" i="29" s="1"/>
  <c r="O2" i="29" s="1"/>
  <c r="D37" i="1" s="1"/>
  <c r="Q83" i="29"/>
  <c r="I83" i="29" s="1"/>
  <c r="O134" i="29"/>
  <c r="R133" i="29" s="1"/>
  <c r="O133" i="29" s="1"/>
  <c r="Q149" i="29"/>
  <c r="I149" i="29" s="1"/>
  <c r="O9" i="30"/>
  <c r="R8" i="30" s="1"/>
  <c r="O8" i="30" s="1"/>
  <c r="O22" i="30"/>
  <c r="R21" i="30" s="1"/>
  <c r="O21" i="30" s="1"/>
  <c r="Q78" i="30"/>
  <c r="I78" i="30" s="1"/>
  <c r="I3" i="30" s="1"/>
  <c r="C38" i="1" s="1"/>
  <c r="O99" i="30"/>
  <c r="R98" i="30" s="1"/>
  <c r="O98" i="30" s="1"/>
  <c r="R8" i="45"/>
  <c r="O8" i="45" s="1"/>
  <c r="O2" i="45" s="1"/>
  <c r="D49" i="1" s="1"/>
  <c r="E49" i="1" s="1"/>
  <c r="O9" i="49"/>
  <c r="R8" i="49" s="1"/>
  <c r="O8" i="49" s="1"/>
  <c r="O2" i="49" s="1"/>
  <c r="D53" i="1" s="1"/>
  <c r="E53" i="1" s="1"/>
  <c r="Q105" i="29"/>
  <c r="I105" i="29" s="1"/>
  <c r="Q49" i="30"/>
  <c r="I49" i="30" s="1"/>
  <c r="R78" i="30"/>
  <c r="O78" i="30" s="1"/>
  <c r="O29" i="31"/>
  <c r="R28" i="31" s="1"/>
  <c r="O28" i="31" s="1"/>
  <c r="Q8" i="46"/>
  <c r="I8" i="46" s="1"/>
  <c r="Q18" i="46"/>
  <c r="I18" i="46" s="1"/>
  <c r="R71" i="30"/>
  <c r="O71" i="30" s="1"/>
  <c r="O103" i="30"/>
  <c r="R102" i="30" s="1"/>
  <c r="O102" i="30" s="1"/>
  <c r="Q102" i="30"/>
  <c r="I102" i="30" s="1"/>
  <c r="O47" i="31"/>
  <c r="R43" i="31" s="1"/>
  <c r="O43" i="31" s="1"/>
  <c r="Q43" i="31"/>
  <c r="I43" i="31" s="1"/>
  <c r="I3" i="31" s="1"/>
  <c r="C39" i="1" s="1"/>
  <c r="R8" i="46"/>
  <c r="O8" i="46" s="1"/>
  <c r="O2" i="46" s="1"/>
  <c r="D50" i="1" s="1"/>
  <c r="E27" i="1" l="1"/>
  <c r="E52" i="1"/>
  <c r="E26" i="1"/>
  <c r="O2" i="31"/>
  <c r="D39" i="1" s="1"/>
  <c r="E39" i="1" s="1"/>
  <c r="E13" i="1"/>
  <c r="O2" i="17"/>
  <c r="D25" i="1" s="1"/>
  <c r="E25" i="1" s="1"/>
  <c r="E21" i="1"/>
  <c r="I3" i="46"/>
  <c r="C50" i="1" s="1"/>
  <c r="E50" i="1" s="1"/>
  <c r="E17" i="1"/>
  <c r="E11" i="1"/>
  <c r="E16" i="1"/>
  <c r="E23" i="1"/>
  <c r="I3" i="29"/>
  <c r="C37" i="1" s="1"/>
  <c r="E37" i="1" s="1"/>
  <c r="I3" i="14"/>
  <c r="C22" i="1" s="1"/>
  <c r="E22" i="1" s="1"/>
  <c r="O2" i="30"/>
  <c r="D38" i="1" s="1"/>
  <c r="E38" i="1" s="1"/>
  <c r="O2" i="16"/>
  <c r="D24" i="1" s="1"/>
  <c r="E24" i="1" s="1"/>
  <c r="O2" i="10"/>
  <c r="D18" i="1" s="1"/>
  <c r="E18" i="1" s="1"/>
  <c r="E12" i="1"/>
  <c r="C7" i="1" l="1"/>
  <c r="C6" i="1"/>
</calcChain>
</file>

<file path=xl/sharedStrings.xml><?xml version="1.0" encoding="utf-8"?>
<sst xmlns="http://schemas.openxmlformats.org/spreadsheetml/2006/main" count="11689" uniqueCount="1577">
  <si>
    <t>Firma: Ing. Jan Rambousek</t>
  </si>
  <si>
    <t>Rekapitulace ceny</t>
  </si>
  <si>
    <t>Stavba: CA1663N - Napojení severního Rokycanska na dálnici D5,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</si>
  <si>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</si>
  <si>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</si>
  <si>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</si>
  <si>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</si>
  <si>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</si>
  <si>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</si>
  <si>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</si>
  <si>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</si>
  <si>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</si>
  <si>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</si>
  <si>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</si>
  <si>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</si>
  <si>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CA1663N</t>
  </si>
  <si>
    <t>Napojení severního Rokycanska na dálnici D5, I. Etapa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</si>
  <si>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</si>
  <si>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</si>
  <si>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</si>
  <si>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</si>
  <si>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</si>
  <si>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</si>
  <si>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</si>
  <si>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</si>
  <si>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Přípravné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</si>
  <si>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</si>
  <si>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</si>
  <si>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</si>
  <si>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</si>
  <si>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</si>
  <si>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</si>
  <si>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</si>
  <si>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</si>
  <si>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</si>
  <si>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</si>
  <si>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</si>
  <si>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</si>
  <si>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</si>
  <si>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</si>
  <si>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</si>
  <si>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</si>
  <si>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</si>
  <si>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</si>
  <si>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</si>
  <si>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</si>
  <si>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11120</t>
  </si>
  <si>
    <t/>
  </si>
  <si>
    <t>ODSTRANĚNÍ KŘOVIN</t>
  </si>
  <si>
    <t>M2</t>
  </si>
  <si>
    <t>PP</t>
  </si>
  <si>
    <t>vč. likvidace dřevní hmoty dle dispozic zhotovitele</t>
  </si>
  <si>
    <t>VV</t>
  </si>
  <si>
    <t>keře a nálet průměru do 0,1m: 6575,0=6 575,000 [A]</t>
  </si>
  <si>
    <t>11201</t>
  </si>
  <si>
    <t>KÁCENÍ STROMŮ D KMENE DO 0,5M S ODSTRANĚNÍM PAŘEZŮ</t>
  </si>
  <si>
    <t>KUS</t>
  </si>
  <si>
    <t>vč. likvidace dřevní hmoty dle dispozic zhotovitele  
Pozn. V některých případech se jedná o vícekmeny - počítány jako samostatné stromy.</t>
  </si>
  <si>
    <t>kácení stromů o průměru kmene - 
- 0,3-0,4m: 37=37,000 [A] 
- 0,4-0,5m: 17=17,000 [B] 
Celkem: A+B=54,000 [C]</t>
  </si>
  <si>
    <t>11202</t>
  </si>
  <si>
    <t>KÁCENÍ STROMŮ D KMENE DO 0,9M S ODSTRANĚNÍM PAŘEZŮ</t>
  </si>
  <si>
    <t>kácení stromů o průměru kmene - 
- 0,5-0,6m: 3=3,000 [A] 
- 0,6-0,7m: 5=5,000 [B] 
- 0,7-0,8m: 1=1,000 [C] 
- 0,8-0,9m: 1=1,000 [D] 
Celkem: A+B+C+D=10,000 [E]</t>
  </si>
  <si>
    <t>11204</t>
  </si>
  <si>
    <t>KÁCENÍ STROMŮ D KMENE DO 0,3M S ODSTRANĚNÍM PAŘEZŮ</t>
  </si>
  <si>
    <t>kácení stromů o průměru kmene - 
- do 0,2m: 16=16,000 [A] 
- 0,2-0,3m: 87=87,000 [B] 
Celkem: A+B=103,000 [C]</t>
  </si>
  <si>
    <t>18481</t>
  </si>
  <si>
    <t>OCHRANA STROMŮ BEDNĚNÍM</t>
  </si>
  <si>
    <t>zřízení a odstranění  
čerpáno v rozsahu dle skutečnosti</t>
  </si>
  <si>
    <t>ochrana stávajících stromů během výstavby - odborný odhad: 500=500,000 [A]</t>
  </si>
  <si>
    <t>SO 101.1</t>
  </si>
  <si>
    <t>Hlavní trasa - km 0,000 - km 0,950</t>
  </si>
  <si>
    <t>Všeobecné konstrukce a práce</t>
  </si>
  <si>
    <t>014102</t>
  </si>
  <si>
    <t>POPLATKY ZA SKLÁDKU</t>
  </si>
  <si>
    <t>T</t>
  </si>
  <si>
    <t>zemina, kamenivo</t>
  </si>
  <si>
    <t>dle pol. 123738: 9659,25*1,8=17 386,650 [A] 
dle pol. 21263: 1568*0,15*1,8=423,360 [B] 
Celkem: A+B=17 810,010 [C]</t>
  </si>
  <si>
    <t>113132</t>
  </si>
  <si>
    <t>ODSTRANĚNÍ KRYTU ZPEVNĚNÝCH PLOCH S ASFALT POJIVEM, ODVOZ DO 2KM</t>
  </si>
  <si>
    <t>M3</t>
  </si>
  <si>
    <t>vč. odvozu a uložení na meziskládku dle dispozic zhotovitele (k předrcení vybouraného materiálu), vzdálenost uvedena orientačně</t>
  </si>
  <si>
    <t>Demolice - 
- asfaltové vrstvy tl. 40 mm: 2398,0*0,04=95,920 [A] 
Demolice celého souvrství vozovky - 
- tl. 0,54m (živice 0,17m): 322,0*0,17=54,740 [B] 
- tl. 0,44m (živice 0,11m): 232,0*0,11=25,520 [C] 
Celkem: A+B+C=176,180 [D]</t>
  </si>
  <si>
    <t>11328</t>
  </si>
  <si>
    <t>ODSTRANĚNÍ PŘÍKOPŮ, ŽLABŮ A RIGOLŮ Z PŘÍKOPOVÝCH TVÁRNIC</t>
  </si>
  <si>
    <t>vč. odvozu a uložení na meziskládku dle dispozic zhotovitele (k předrcení vybouraného materiálu)</t>
  </si>
  <si>
    <t>Vybourání vegetačních tvárnic tl. 0,2m nevhodných pro další použití (zpevněný svah pod dálnicí): 575-412=163,000 [A]</t>
  </si>
  <si>
    <t>113322</t>
  </si>
  <si>
    <t>ODSTRAN PODKL ZPEVNĚNÝCH PLOCH Z KAMENIVA NESTMEL, ODVOZ DO 2KM</t>
  </si>
  <si>
    <t>Demolice celého souvrství vozovky - 
- tl. 0,54m (nezpevněné vrstvy 0,20m): 322,0*0,20=64,400 [A] 
- tl. 0,44m (nezpevněné vrstvy 0,20m): 232,0*0,20=46,400 [B] 
Celkem: A+B=110,800 [C]</t>
  </si>
  <si>
    <t>113342</t>
  </si>
  <si>
    <t>ODSTRAN PODKL ZPEVNĚNÝCH PLOCH S CEM POJIVEM, ODVOZ DO 2KM</t>
  </si>
  <si>
    <t>Demolice celého souvrství vozovky - 
- tl. 0,54m (zpevněné vrstvy 0,17m): 322,0*0,17=54,740 [A] 
- tl. 0,44m (zpevněné vrstvy 0,13m): 232,0*0,13=30,160 [B] 
Celkem: A+B=84,900 [C]</t>
  </si>
  <si>
    <t>121104</t>
  </si>
  <si>
    <t>SEJMUTÍ ORNICE NEBO LESNÍ PŮDY S ODVOZEM DO 5KM</t>
  </si>
  <si>
    <t>vč. odvozu na jinou část stavby, příp. na meziskládku dle dispozic zhotovitele, s uložením, vzdálenost uvedena orientačně  
Část materiálu bude použit pro ohumusování ploch SO řady 100, přebytek bude po ukončení výstavby v rámci SO 902 odvezen a uložen dle dispozic zhotovitele pro následné použití na jiných stavbách.  
Součástí položky je i lokace a výběr kvalitní ornice pro zpětné použití, s děleným uložením na meziskládce.</t>
  </si>
  <si>
    <t>Zemní práce - sejmutí ornice v tl. 0,25m: 12628*0,25=3 157,000 [A]</t>
  </si>
  <si>
    <t>7</t>
  </si>
  <si>
    <t>12190</t>
  </si>
  <si>
    <t>PŘEVRSTVENÍ ORNICE</t>
  </si>
  <si>
    <t>ošetření ornice na meziskládce  
POZN.: Položka čerpána pouze v případě, pokud délka uložení ornice na meziskládce přesáhne 6 měsíců, dle pokynu TDI.</t>
  </si>
  <si>
    <t>8</t>
  </si>
  <si>
    <t>123734</t>
  </si>
  <si>
    <t>ODKOP PRO SPOD STAVBU SILNIC A ŽELEZNIC TŘ. I, ODVOZ DO 5KM</t>
  </si>
  <si>
    <t>vč. odvozu na jinou část stavby pro použití do násypů se zlepšením, vzdálenost uvedena orientačně  
POZN.: Předpoklad využití materiálu z výkopů stavby (tohoto nebo ostatních SO) do násypů v množství až 85% - čerpáno dle skutečnosti a pokynů TDI.  
Součástí položky je i lokace a výběr materiálu pro zpětné použití.</t>
  </si>
  <si>
    <t>Zemní práce - výkopy v km 0,000-0,780 (zářez): 64395*0,85=54 735,750 [A]</t>
  </si>
  <si>
    <t>123738</t>
  </si>
  <si>
    <t>ODKOP PRO SPOD STAVBU SILNIC A ŽELEZNIC TŘ. I, ODVOZ DO 20KM</t>
  </si>
  <si>
    <t>vč. odvozu na recyklační středisko / trvalou skládku dle dispozic zhotovitele, vzdálenost uvedena orientačně  
POZN.: Předpoklad výkopu nevhodné zeminy pro další použití na stavbě v množství až 15% - čerpáno dle skutečnosti a pokynů TDI.</t>
  </si>
  <si>
    <t>Zemní práce - výkopy v km 0,000-0,780 (zářez): 64395*0,15=9 659,250 [A]</t>
  </si>
  <si>
    <t>125732</t>
  </si>
  <si>
    <t>VYKOPÁVKY ZE ZEMNÍKŮ A SKLÁDEK TŘ. I, ODVOZ DO 2KM</t>
  </si>
  <si>
    <t>vč. dovozu z meziskládky dle dispozic zhotovitele, vzdálenost uvedena orientačně</t>
  </si>
  <si>
    <t>Krajnice z recyklátu - pol. 17310 (meziskládka): 190=190,000 [A]</t>
  </si>
  <si>
    <t>11</t>
  </si>
  <si>
    <t>12843</t>
  </si>
  <si>
    <t>PŘEDRCENÍ VÝKOPKU TŘ. II</t>
  </si>
  <si>
    <t>Recyklace vybouraných konstrukcí na meziskládce 
dle pol. 113132: 176,18=176,180 [A] 
dle pol. 11328: 163*0,2=32,600 [B] 
dle pol. 113322: 110,8=110,800 [C] 
dle pol. 113342: 84,9=84,900 [D] 
Celkem: A+B+C+D=404,480 [E]</t>
  </si>
  <si>
    <t>12</t>
  </si>
  <si>
    <t>17111</t>
  </si>
  <si>
    <t>ULOŽENÍ SYPANINY DO NÁSYPŮ SE ZLEPŠENÍM ZEMINY</t>
  </si>
  <si>
    <t>úprava cca 2% CaO zeminy z výkopů stavby, vč. případných přesunů v rámci stavby, vč. zhutnění  
POZN.: Předpoklad využití materiálu z výkopů stavby (tohoto nebo ostatních SO) do násypů v množství až 85% - čerpáno dle skutečnosti a pokynů TDI.</t>
  </si>
  <si>
    <t>Násypy z upraveného materiálu: 2577*0,85=2 190,450 [A]</t>
  </si>
  <si>
    <t>13</t>
  </si>
  <si>
    <t>17120</t>
  </si>
  <si>
    <t>ULOŽENÍ SYPANINY DO NÁSYPŮ A NA SKLÁDKY BEZ ZHUTNĚNÍ</t>
  </si>
  <si>
    <t>dle pol. 123738: 9659,25=9 659,250 [A]</t>
  </si>
  <si>
    <t>14</t>
  </si>
  <si>
    <t>17180</t>
  </si>
  <si>
    <t>ULOŽENÍ SYPANINY DO NÁSYPŮ Z NAKUPOVANÝCH MATERIÁLŮ</t>
  </si>
  <si>
    <t>materiál vhodný do násypu silničního tělesa, vč. pořízení a dopravy  
POZN.: Předpoklad nákupu nového materiálu do násypů v množství až 15% - čerpáno dle skutečnosti a pokynů TDI.</t>
  </si>
  <si>
    <t>Násypy z nakupovaného materiálu: 2577*0,15=386,550 [A]</t>
  </si>
  <si>
    <t>15</t>
  </si>
  <si>
    <t>17310</t>
  </si>
  <si>
    <t>ZEMNÍ KRAJNICE A DOSYPÁVKY SE ZHUTNĚNÍM</t>
  </si>
  <si>
    <t>Dosypávky pod krajnicí z recyklátu (meziskládka): 190=190,000 [A]</t>
  </si>
  <si>
    <t>16</t>
  </si>
  <si>
    <t>18130</t>
  </si>
  <si>
    <t>ÚPRAVA PLÁNĚ BEZ ZHUTNĚNÍ</t>
  </si>
  <si>
    <t>Rozprostření ornice tl. 150mm a zatravnění - příprava plochy pro rozprostření ornice: 2900/0,15=19 333,333 [A]</t>
  </si>
  <si>
    <t>17</t>
  </si>
  <si>
    <t>18220</t>
  </si>
  <si>
    <t>ROZPROSTŘENÍ ORNICE VE SVAHU</t>
  </si>
  <si>
    <t>převažující svah, ornice z jiné části stavby, příp. z meziskládky vč. dopravy a naložení</t>
  </si>
  <si>
    <t>Rozprostření ornice tl. 150mm a zatravnění: 2900=2 900,000 [A]</t>
  </si>
  <si>
    <t>18</t>
  </si>
  <si>
    <t>18241</t>
  </si>
  <si>
    <t>ZALOŽENÍ TRÁVNÍKU RUČNÍM VÝSEVEM</t>
  </si>
  <si>
    <t>Založení trávníku bude provedeno ve smyslu ČSN 83 9031 Technologie vegetačních úprav v krajině.  
Trávník bude proveden při teplotě půdy větší než 8°C a dostatečné půdní vlhkosti na předem upravenou a ohumusovanou pláň.</t>
  </si>
  <si>
    <t>Rozprostření ornice tl. 150mm a zatravnění: 2900/0,15=19 333,333 [A]</t>
  </si>
  <si>
    <t>Základy</t>
  </si>
  <si>
    <t>19</t>
  </si>
  <si>
    <t>21197</t>
  </si>
  <si>
    <t>OPLÁŠTĚNÍ ODVODŇOVACÍCH ŽEBER Z GEOTEXTILIE</t>
  </si>
  <si>
    <t>podle geotechnických podmínek obalení separační geotextilií, uvažováno 50%</t>
  </si>
  <si>
    <t>Podélná drenáž: 1568*1,6*0,5=1 254,400 [A]</t>
  </si>
  <si>
    <t>20</t>
  </si>
  <si>
    <t>21263</t>
  </si>
  <si>
    <t>TRATIVODY KOMPLET Z TRUB Z PLAST HMOT DN DO 150MM</t>
  </si>
  <si>
    <t>M</t>
  </si>
  <si>
    <t>drenážní trubka DN 150mm, obsyp drtí 8/32, vč. odvozu a uložení výkopku rýhy na trvalou skládku dle dispozic zhotovitele</t>
  </si>
  <si>
    <t>Podélná drenáž: 504+216+787+28+33=1 568,000 [A]</t>
  </si>
  <si>
    <t>21</t>
  </si>
  <si>
    <t>21451</t>
  </si>
  <si>
    <t>SANAČNÍ VRSTVY Z LOMOVÉHO KAMENE</t>
  </si>
  <si>
    <t>POZN.: Čerpáno v rozsahu dle pokynů TDI.</t>
  </si>
  <si>
    <t>sanace podloží lomovým kamenem - odborný odhad: 50,0=50,000 [A]</t>
  </si>
  <si>
    <t>22</t>
  </si>
  <si>
    <t>215663</t>
  </si>
  <si>
    <t>a</t>
  </si>
  <si>
    <t>ÚPRAVA PODLOŽÍ HYDRAULICKÝMI POJIVY DO 2% HL DO 0,5M</t>
  </si>
  <si>
    <t>stabilizace směsným pojivem na bázi Geosolu C 4% Dorosolu na mocnost vrstvy 0,5 m po zhutnění  
zahrnuje i úpravu pláně se zhutněním</t>
  </si>
  <si>
    <t>úprava aktivní zóny v km 0,300 - 0,500: 1143/0,5=2 286,000 [A]</t>
  </si>
  <si>
    <t>23</t>
  </si>
  <si>
    <t>b</t>
  </si>
  <si>
    <t>stabilizace vápnem 2%, resp. 4% CaO na mocnost vrstvy 0,5 m po zhutnění (km 0,500 - 0,780), resp. 3% CaO na mocnost vrstvy 0,5 m po zhutnění (km 0,780 - 0,950)  
zahrnuje i úpravu pláně se zhutněním</t>
  </si>
  <si>
    <t>úprava aktivní zóny v km 0,500 - 0,780: 1597/0,5=3 194,000 [A] 
úprava aktivní zóny v km 0,780 - 0,950: 1347/0,5=2 694,000 [B] 
Celkem: A+B=5 888,000 [C]</t>
  </si>
  <si>
    <t>24</t>
  </si>
  <si>
    <t>215669</t>
  </si>
  <si>
    <t>ÚPRAVA PODLOŽÍ HYDRAULICKÝMI POJIVY HL DO 0,5M - PŘÍPLATEK ZA DALŠÍCH 0,5%</t>
  </si>
  <si>
    <t>stabilizace směsným pojivem na bázi Geosolu C 4% Dorosolu na mocnost vrstvy 0,5 m po zhutnění</t>
  </si>
  <si>
    <t>úprava aktivní zóny v km 0,300 - 0,500 (+4x0,5%): 4*1143/0,5=9 144,000 [A]</t>
  </si>
  <si>
    <t>25</t>
  </si>
  <si>
    <t>stabilizace vápnem 2%, resp. 4% CaO na mocnost vrstvy 0,5 m po zhutnění (km 0,500 - 0,780), resp. 3% CaO na mocnost vrstvy 0,5 m po zhutnění (km 0,780 - 0,950)  
Pozn.: Při zastižené vlhkosti zemin v AZ do 13% bude v km 0,500 - 0,780 použita příměs celk. mn. 2% - položka čerpána dle skutečnosti.</t>
  </si>
  <si>
    <t>úprava aktivní zóny v km 0,500 - 0,780 (+4x0,5%): 4*1597/0,5=12 776,000 [A] 
úprava aktivní zóny v km 0,780 - 0,950 (+2x0,5%): 2*1347/0,5=5 388,000 [B] 
Celkem: A+B=18 164,000 [C]</t>
  </si>
  <si>
    <t>26</t>
  </si>
  <si>
    <t>289971</t>
  </si>
  <si>
    <t>OPLÁŠTĚNÍ (ZPEVNĚNÍ) Z GEOTEXTILIE</t>
  </si>
  <si>
    <t>Protierozní geotextilie na svahy v. nad 3m (pod ornici): 7900=7 900,000 [A]</t>
  </si>
  <si>
    <t>Vodorovné konstrukce</t>
  </si>
  <si>
    <t>27</t>
  </si>
  <si>
    <t>45131</t>
  </si>
  <si>
    <t>PODKL A VÝPLŇ VRSTVY Z PROST BET</t>
  </si>
  <si>
    <t>liniový odvodňovací žlab u sjezdu š. 150mm: 9*0,15=1,350 [A]</t>
  </si>
  <si>
    <t>28</t>
  </si>
  <si>
    <t>45152</t>
  </si>
  <si>
    <t>PODKLADNÍ A VÝPLŇOVÉ VRSTVY Z KAMENIVA DRCENÉHO</t>
  </si>
  <si>
    <t>vsakovací jímka betonová prefabrikovaná - výplň ŠD: 2*2,2=4,400 [A]</t>
  </si>
  <si>
    <t>29</t>
  </si>
  <si>
    <t>466921</t>
  </si>
  <si>
    <t>DLAŽBY VEGETAČNÍ Z BETONOVÝCH DLAŽDIC NA SUCHO</t>
  </si>
  <si>
    <t>Doplnění vegetačních tvárnic tl. 0,2m (zpevněný svah pod dálnicí): 100=100,000 [A]</t>
  </si>
  <si>
    <t>30</t>
  </si>
  <si>
    <t>466923</t>
  </si>
  <si>
    <t>PŘEDLÁŽDĚNÍ DLAŽBY Z VEGETAČNÍCH TVÁRNIC</t>
  </si>
  <si>
    <t>Předláždění vegetačních tvárnic tl. 0,2m vhodných pro další použití (zpevněný svah pod dálnicí): 412=412,000 [A]</t>
  </si>
  <si>
    <t>Komunikace</t>
  </si>
  <si>
    <t>31</t>
  </si>
  <si>
    <t>561441</t>
  </si>
  <si>
    <t>KAMENIVO ZPEVNĚNÉ CEMENTEM TŘ. I TL. DO 200MM</t>
  </si>
  <si>
    <t>KSC I (SC C8/10) ; tl. 170mm  
vč. rozšíření v krajích trasy o 6,5%</t>
  </si>
  <si>
    <t>Nová komunikace - hlavní trasa SO 101 (D0-N-3): 6200*1,065=6 603,000 [A] 
Stávající komunikace - rozšíření - zazubení (bez rozšíření v krajích trasy): 193/0,17=1 135,294 [B] 
Celkem: A+B=7 738,294 [C]</t>
  </si>
  <si>
    <t>32</t>
  </si>
  <si>
    <t>56333</t>
  </si>
  <si>
    <t>VOZOVKOVÉ VRSTVY ZE ŠTĚRKODRTI TL. DO 150MM</t>
  </si>
  <si>
    <t>ŠD tl. 150mm</t>
  </si>
  <si>
    <t>Nová komunikace - dělící ostrůvek: 360=360,000 [A]</t>
  </si>
  <si>
    <t>33</t>
  </si>
  <si>
    <t>56335</t>
  </si>
  <si>
    <t>VOZOVKOVÉ VRSTVY ZE ŠTĚRKODRTI TL. DO 250MM</t>
  </si>
  <si>
    <t>ŠDA ; tl. 250mm  
vč. rozšíření v krajích trasy o 13,5%</t>
  </si>
  <si>
    <t>Nová komunikace - hlavní trasa SO 101 (D0-N-3): 6200*1,135=7 037,000 [A] 
Stávající komunikace - rozšíření - zazubení (bez rozšíření v krajích trasy): 315/0,25=1 260,000 [B] 
Celkem: A+B=8 297,000 [C]</t>
  </si>
  <si>
    <t>34</t>
  </si>
  <si>
    <t>56960</t>
  </si>
  <si>
    <t>ZPEVNĚNÍ KRAJNIC Z RECYKLOVANÉHO MATERIÁLU</t>
  </si>
  <si>
    <t>krajnice nezpevněná z R-materiálu - Nová komunikace - hlavní trasa SO 101: 61=61,000 [A]</t>
  </si>
  <si>
    <t>35</t>
  </si>
  <si>
    <t>572123</t>
  </si>
  <si>
    <t>INFILTRAČNÍ POSTŘIK Z EMULZE DO 1,0KG/M2</t>
  </si>
  <si>
    <t>PI ; EP ; 0,6 kg/m2  
vč. rozšíření v krajích trasy o 5%</t>
  </si>
  <si>
    <t>Nová komunikace - hlavní trasa SO 101 (D0-N-3): 6200*1,05=6 510,000 [A] 
Stávající komunikace - rozšíření - zazubení (bez rozšíření v krajích trasy): 1135,294=1 135,294 [B] 
Celkem: A+B=7 645,294 [C]</t>
  </si>
  <si>
    <t>36</t>
  </si>
  <si>
    <t>572214</t>
  </si>
  <si>
    <t>SPOJOVACÍ POSTŘIK Z MODIFIK EMULZE DO 0,5KG/M2</t>
  </si>
  <si>
    <t>PS ; EP PMB ; 0,30 kg/m2  
vč. rozšíření v krajích trasy o 1,5%, resp. 3%</t>
  </si>
  <si>
    <t>Nová komunikace - hlavní trasa SO 101 (D0-N-3): 6200*1,015+6200*1,03=12 679,000 [A] 
Stávající komunikace - rozšíření - zazubení (bez rozšíření v krajích trasy): 1350,0+2614,286=3 964,286 [B] 
Celkem: A+B=16 643,286 [C]</t>
  </si>
  <si>
    <t>37</t>
  </si>
  <si>
    <t>574D66</t>
  </si>
  <si>
    <t>ASFALTOVÝ BETON PRO LOŽNÍ VRSTVY MODIFIK ACL 16+, 16S TL. 70MM</t>
  </si>
  <si>
    <t>ACL 16S PMB ; tl. 70mm  
vč. rozšíření v krajích trasy o 2%</t>
  </si>
  <si>
    <t>Nová komunikace - hlavní trasa SO 101 (D0-N-3): 6200*1,02=6 324,000 [A] 
Stávající komunikace - rozšíření - zazubení (bez rozšíření v krajích trasy): 183/0,07=2 614,286 [B] 
Celkem: A+B=8 938,286 [C]</t>
  </si>
  <si>
    <t>38</t>
  </si>
  <si>
    <t>574F56</t>
  </si>
  <si>
    <t>ASFALTOVÝ BETON PRO PODKLADNÍ VRSTVY MODIFIK ACP 16+, 16S TL. 60MM</t>
  </si>
  <si>
    <t>ACP 16S PMB ; tl. 60mm  
vč. rozšíření v krajích trasy o 3,5%</t>
  </si>
  <si>
    <t>Nová komunikace - hlavní trasa SO 101 (D0-N-3): 6200*1,035=6 417,000 [A] 
Stávající komunikace - rozšíření - zazubení (bez rozšíření v krajích trasy): 81/0,06=1 350,000 [B] 
Celkem: A+B=7 767,000 [C]</t>
  </si>
  <si>
    <t>39</t>
  </si>
  <si>
    <t>574J54</t>
  </si>
  <si>
    <t>ASFALTOVÝ KOBEREC MASTIXOVÝ MODIFIK SMA 11+, 11S TL. 40MM</t>
  </si>
  <si>
    <t>SMA 11S PMB ; tl. 40mm</t>
  </si>
  <si>
    <t>Nová komunikace - hlavní trasa SO 101 (D0-N-3): 6200=6 200,000 [A] 
Stávající komunikace - rozšíření - zazubení: 109/0,04=2 725,000 [B] 
Celkem: A+B=8 925,000 [C]</t>
  </si>
  <si>
    <t>40</t>
  </si>
  <si>
    <t>576411</t>
  </si>
  <si>
    <t>POSYP KAMENIVEM OBALOVANÝM 2KG/M2</t>
  </si>
  <si>
    <t>1,5 kg/m2</t>
  </si>
  <si>
    <t>41</t>
  </si>
  <si>
    <t>582611</t>
  </si>
  <si>
    <t>KRYTY Z BETON DLAŽDIC SE ZÁMKEM ŠEDÝCH TL 60MM DO LOŽE Z KAM</t>
  </si>
  <si>
    <t>dlažba 60 mm, ložná 30 mm</t>
  </si>
  <si>
    <t>Potrubí</t>
  </si>
  <si>
    <t>42</t>
  </si>
  <si>
    <t>893111</t>
  </si>
  <si>
    <t>ŠACHTY ARMATUR Z BETON DÍLCŮ PŮDORYS PLOCHY DO 1,5M2</t>
  </si>
  <si>
    <t>vsakovací jímka betonová prefabrikovaná1500x1000mm, vč. poklopu, lože a obetonování (při SO 109): 2=2,000 [A]</t>
  </si>
  <si>
    <t>43</t>
  </si>
  <si>
    <t>89514</t>
  </si>
  <si>
    <t>DRENÁŽNÍ ŠACHTICE SPADIŠTNÍ</t>
  </si>
  <si>
    <t>vč. napojení</t>
  </si>
  <si>
    <t>Podélná drenáž - šachty po cca 100m: 16=16,000 [A]</t>
  </si>
  <si>
    <t>44</t>
  </si>
  <si>
    <t>89722</t>
  </si>
  <si>
    <t>VPUSŤ KANALIZAČNÍ HORSKÁ KOMPLETNÍ Z BETON DÍLCŮ</t>
  </si>
  <si>
    <t>vč. odboček (potrubí DN 150,200)</t>
  </si>
  <si>
    <t>horská vpusť nová 1500/900: 2=2,000 [A]</t>
  </si>
  <si>
    <t>45</t>
  </si>
  <si>
    <t>897542</t>
  </si>
  <si>
    <t>VPUSŤ ODVOD ŽLABŮ Z POLYMERBETONU SV. ŠÍŘKY DO 150MM</t>
  </si>
  <si>
    <t>čsitící kus (0,5m) a vpusť (0,5m)  
vč. příp. zemních prací</t>
  </si>
  <si>
    <t>liniový odvodňovací žlab u sjezdu š. 150mm: 1+1=2,000 [A]</t>
  </si>
  <si>
    <t>46</t>
  </si>
  <si>
    <t>899901</t>
  </si>
  <si>
    <t>PŘEPOJENÍ PŘÍPOJEK</t>
  </si>
  <si>
    <t>horská vpusť nová 1500x900: 30=30,000 [A]</t>
  </si>
  <si>
    <t>Ostatní konstrukce a práce</t>
  </si>
  <si>
    <t>47</t>
  </si>
  <si>
    <t>9113A1</t>
  </si>
  <si>
    <t>SVODIDLO OCEL SILNIČ JEDNOSTR, ÚROVEŇ ZADRŽ N1, N2 - DODÁVKA A MONTÁŽ</t>
  </si>
  <si>
    <t>stupeň zadržení min. N2</t>
  </si>
  <si>
    <t>Bezpečnostní zařízení - Ocelové svodidlo: 139=139,000 [A]</t>
  </si>
  <si>
    <t>48</t>
  </si>
  <si>
    <t>917224</t>
  </si>
  <si>
    <t>SILNIČNÍ A CHODNÍKOVÉ OBRUBY Z BETONOVÝCH OBRUBNÍKŮ ŠÍŘ 150MM</t>
  </si>
  <si>
    <t>přímé i obloukové prvky</t>
  </si>
  <si>
    <t>silniční betonový obrubník 150x250 mm v betonovém loži C12/15: 982=982,000 [A]</t>
  </si>
  <si>
    <t>49</t>
  </si>
  <si>
    <t>917426.R</t>
  </si>
  <si>
    <t>SILNIČNÍ OBRUBY Z KAMENNÝCH OBRUBNÍKŮ ZKOSENÝCH</t>
  </si>
  <si>
    <t>Nová komunikace - dělící ostrůvek - silniční žulový obrubník zkosený přejízdný - 
- přímá: 266=266,000 [A] 
- oblouk: 12=12,000 [B] 
Celkem: A+B=278,000 [C]</t>
  </si>
  <si>
    <t>50</t>
  </si>
  <si>
    <t>935212</t>
  </si>
  <si>
    <t>PŘÍKOPOVÉ ŽLABY Z BETON TVÁRNIC ŠÍŘ DO 600MM DO BETONU TL 100MM</t>
  </si>
  <si>
    <t>betonová žlabovka šířky 600 mm do betonu C25/30-XF4</t>
  </si>
  <si>
    <t>Zpevněný příkop: 240=240,000 [A]</t>
  </si>
  <si>
    <t>51</t>
  </si>
  <si>
    <t>93542</t>
  </si>
  <si>
    <t>ŽLABY Z DÍLCŮ Z POLYMERBETONU SVĚTLÉ ŠÍŘKY DO 150MM VČETNĚ MŘÍŽÍ</t>
  </si>
  <si>
    <t>čsitící kus (0,5m) a vpusť (0,5m) vykázány zvlášť  
vč. příp. zemních prací</t>
  </si>
  <si>
    <t>liniový odvodňovací žlab u sjezdu š. 150mm: 9-1=8,000 [A]</t>
  </si>
  <si>
    <t>52</t>
  </si>
  <si>
    <t>96687.R</t>
  </si>
  <si>
    <t>VYBOURÁNÍ HORSKÝCH VPUSTÍ KOMPLETNÍCH</t>
  </si>
  <si>
    <t>vč. odvozu a uložení na trvalou skládku dle dispozic zhotovitele</t>
  </si>
  <si>
    <t>odbourání starých horských vpustí (beton monolit) 1200x600: 30=30,000 [A]</t>
  </si>
  <si>
    <t>SO 101.2</t>
  </si>
  <si>
    <t>Hlavní trasa - km 0,950 - km 2,000</t>
  </si>
  <si>
    <t>dle pol. 123738: 144,3*1,8=259,740 [A] 
dle pol. 21263: 270*0,15*1,8=72,900 [B] 
Celkem: A+B=332,640 [C]</t>
  </si>
  <si>
    <t>Zemní práce - sejmutí ornice v tl. 0,25m: 24995*0,25=6 248,750 [A]</t>
  </si>
  <si>
    <t>Zemní práce - výkopy: 962*0,85=817,700 [A]</t>
  </si>
  <si>
    <t>Zemní práce - výkopy: 962*0,15=144,300 [A]</t>
  </si>
  <si>
    <t>Krajnice z recyklátu - pol. 17310 (meziskládka): 382=382,000 [A]</t>
  </si>
  <si>
    <t>Násypy z upraveného materiálu: 48667*0,85=41 366,950 [A]</t>
  </si>
  <si>
    <t>dle pol. 123738: 144,3=144,300 [A]</t>
  </si>
  <si>
    <t>Násypy z nakupovaného materiálu: 48667*0,15=7 300,050 [A]</t>
  </si>
  <si>
    <t>Dosypávky pod krajnicí z recyklátu (meziskládka): 382=382,000 [A]</t>
  </si>
  <si>
    <t>18110</t>
  </si>
  <si>
    <t>ÚPRAVA PLÁNĚ SE ZHUTNĚNÍM V HORNINĚ TŘ. I</t>
  </si>
  <si>
    <t>přehutnění podloží v km 1,940 - km 2,000: 865=865,000 [A]</t>
  </si>
  <si>
    <t>Rozprostření ornice tl. 150mm a zatravnění - příprava plochy pro rozprostření ornice: 2101/0,15=14 006,667 [A]</t>
  </si>
  <si>
    <t>Rozprostření ornice tl. 150mm a zatravnění: 2101=2 101,000 [A]</t>
  </si>
  <si>
    <t>Rozprostření ornice tl. 150mm a zatravnění: 2101/0,15=14 006,667 [A]</t>
  </si>
  <si>
    <t>21151</t>
  </si>
  <si>
    <t>SANAČNÍ ŽEBRA Z LOMOVÉHO KAMENE</t>
  </si>
  <si>
    <t>hrubozrnný materiál fr. 0-200 mm  
čerpáno v rozsahu a se souhlasem investora</t>
  </si>
  <si>
    <t>mechanická sanace v mocnosti 0,5 m v km 1,920 - km 1,940: 280=280,000 [A]</t>
  </si>
  <si>
    <t>Podélná drenáž: 270*1,6*0,5=216,000 [A]</t>
  </si>
  <si>
    <t>Podélná drenáž: 270=270,000 [A]</t>
  </si>
  <si>
    <t>velmi hrubozrná sypanina (lomový kámen)</t>
  </si>
  <si>
    <t>podloží násypu - sanační vrstva v mocnosti 1 m v 1,440 -1,480 a 1,510-1,560 v přechodovém úseku mostu: 2712=2 712,000 [A]</t>
  </si>
  <si>
    <t>stabilizace vápnem 3% CaO na mocnost vrstvy 0,45 m po zhutnění  
zahrnuje i úpravu pláně se zhutněním</t>
  </si>
  <si>
    <t>úprava podloží násypu - 
- v km 0,950-km 1,440 a 1,560-1,800: 7605/0,45=16 900,000 [A] 
- v km 1,840- km 1,920: 543/0,45=1 206,667 [B] 
Celkem: A+B=18 106,667 [C]</t>
  </si>
  <si>
    <t>stabilizace vápnem 4% CaO na mocnost vrstvy 0,5 m po zhutnění  
zahrnuje i úpravu pláně se zhutněním</t>
  </si>
  <si>
    <t>úprava aktivní zóny v km 1,800 - 1,840: 256/0,5=512,000 [A]</t>
  </si>
  <si>
    <t>stabilizace vápnem 3% CaO na mocnost vrstvy 0,45 m po zhutnění</t>
  </si>
  <si>
    <t>úprava podloží násypu - 
- v km 0,950-km 1,440 a 1,560-1,800 (+2x0,5%): 2*7605/0,45=33 800,000 [A] 
- v km 1,840- km 1,920 (+2x0,5%): 2*543/0,45=2 413,333 [B] 
Celkem: A+B=36 213,333 [C]</t>
  </si>
  <si>
    <t>stabilizace vápnem 4% CaO na mocnost vrstvy 0,5 m po zhutnění</t>
  </si>
  <si>
    <t>úprava aktivní zóny v km 1,800 - 1,840 (+4x0,5%): 4*256/0,5=2 048,000 [A]</t>
  </si>
  <si>
    <t>Protierozní geotextilie na svahy v. nad 3m (pod ornici): 8020=8 020,000 [A]</t>
  </si>
  <si>
    <t>289972</t>
  </si>
  <si>
    <t>OPLÁŠTĚNÍ (ZPEVNĚNÍ) Z GEOMŘÍŽOVIN</t>
  </si>
  <si>
    <t>stabilizační geomříž dvouosá, min. pevnost v tahu 22kN/m</t>
  </si>
  <si>
    <t>do 4,0m: 19837=19 837,000 [A] 
do 5,5m: 4593=4 593,000 [B] 
do 7,0m: 728=728,000 [C] 
Celkem: A+B+C=25 158,000 [D]</t>
  </si>
  <si>
    <t>Nová komunikace - hlavní trasa SO 101 (D0-N-3): 9450*1,065=10 064,250 [A]</t>
  </si>
  <si>
    <t>Nová komunikace - dělící ostrůvek: 68=68,000 [A]</t>
  </si>
  <si>
    <t>Nová komunikace - hlavní trasa SO 101 (D0-N-3): 9450*1,135=10 725,750 [A]</t>
  </si>
  <si>
    <t>krajnice nezpevněná z R-materiálu - Nová komunikace - hlavní trasa SO 101: 209=209,000 [A]</t>
  </si>
  <si>
    <t>Nová komunikace - hlavní trasa SO 101 (D0-N-3): 9450*1,05=9 922,500 [A]</t>
  </si>
  <si>
    <t>Nová komunikace - hlavní trasa SO 101 (D0-N-3): 9450*1,015+9450*1,03=19 325,250 [A]</t>
  </si>
  <si>
    <t>Nová komunikace - hlavní trasa SO 101 (D0-N-3): 9450*1,02=9 639,000 [A]</t>
  </si>
  <si>
    <t>Nová komunikace - hlavní trasa SO 101 (D0-N-3): 9450*1,035=9 780,750 [A]</t>
  </si>
  <si>
    <t>Nová komunikace - hlavní trasa SO 101 (D0-N-3): 9450=9 450,000 [A]</t>
  </si>
  <si>
    <t>Podélná drenáž - šachty po cca 100m: 3=3,000 [A]</t>
  </si>
  <si>
    <t>Bezpečnostní zařízení - Ocelové svodidlo: 75+95+164+144+145+130=753,000 [A]</t>
  </si>
  <si>
    <t>Nová komunikace - dělící ostrůvek - silniční žulový obrubník zkosený přejízdný - 
- přímá: 55=55,000 [A] 
- oblouk: 6=6,000 [B] 
Celkem: A+B=61,000 [C]</t>
  </si>
  <si>
    <t>9183F2.R</t>
  </si>
  <si>
    <t>PROPUSTY Z TRUB DN 1000MM ŽELEZOBETONOVÝCH VČETNĚ ČEL</t>
  </si>
  <si>
    <t>KOMPLETNÍ PROVEDENÍ PROPUSTU Z ŽB TRUB DN1000  
Položka zahrnuje:  
- dodání a položení potrubí z trub z dokumentací předepsaného materiálu a předepsaného průměru  
- případné úpravy trub (zkrácení, šikmé seříznutí)  
- veškeré podkladní konstrukce a obsypy, ukončení, prahy ap.  
- případné zemní práce  
- úpravu čel odlážděním z LK</t>
  </si>
  <si>
    <t>propustek DN 1000 - SO 101 železobeton   km 1.954 08: 35=35,000 [A] 
propustek DN 1000 - železobeton SO103 km 0.019 16: 23=23,000 [B] 
Celkem: A+B=58,000 [C]</t>
  </si>
  <si>
    <t>Zpevněný příkop (3.3%-4.8%): 460=460,000 [A]</t>
  </si>
  <si>
    <t>SO 101.3</t>
  </si>
  <si>
    <t>Hlavní trasa - km 2,000 - km 2,900</t>
  </si>
  <si>
    <t>dle pol. 123738: 5522,85*1,8=9 941,130 [A] 
dle pol. 21263: 906*0,15*1,8=244,620 [B] 
Celkem: A+B=10 185,750 [C]</t>
  </si>
  <si>
    <t>Demolice celého souvrství vozovky - tl. 0,44m (živice 0,11m): 263,0*0,11=28,930 [A]</t>
  </si>
  <si>
    <t>Demolice celého souvrství vozovky - tl. 0,44m (štěrk 0,20m): 263,0*0,20=52,600 [A]</t>
  </si>
  <si>
    <t>Demolice celého souvrství vozovky - tl. 0,44m (beton 0,13m): 263,0*0,13=34,190 [A]</t>
  </si>
  <si>
    <t>Zemní práce - sejmutí ornice v tl. 0,25m: 29730*0,25=7 432,500 [A]</t>
  </si>
  <si>
    <t>Zemní práce - výkopy: 36819*0,85=31 296,150 [A]</t>
  </si>
  <si>
    <t>Zemní práce - výkopy: 36819*0,15=5 522,850 [A]</t>
  </si>
  <si>
    <t>Krajnice z recyklátu - pol. 17310 (meziskládka): 442=442,000 [A]</t>
  </si>
  <si>
    <t>Recyklace vybouraných konstrukcí na meziskládce 
dle pol. 113132: 28,93=28,930 [A] 
dle pol. 113322: 52,60=52,600 [B] 
dle pol. 113342: 34,19=34,190 [C] 
Celkem: A+B+C=115,720 [D]</t>
  </si>
  <si>
    <t>úprava cca 2% CaO zeminy z výkopů stavby, vč. případných přesunů v rámci stavby, vč. zhutnění  
POZN.: Předpoklad využití materiálu z výkopů stavby (tohoto nebo ostatních SO) do násypů v množství až 85% - čerpáno dle skutečnosti a pokynů TDI.  
V tomto SO provedeno "vyrovnání bilance vytěženého materiálu" z celé stavby připočtením přebytku výměry z 85% celkových výkopů.</t>
  </si>
  <si>
    <t>Násypy z upraveného materiálu: 49638*0,85=42 192,300 [A] 
Přebytek z celkových výkopů (vhodného) materiálu pro zpětné použití - přípočet: 3199=3 199,000 [B] 
Celkem: A+B=45 391,300 [C]</t>
  </si>
  <si>
    <t>dle pol. 123738: 5522,85=5 522,850 [A]</t>
  </si>
  <si>
    <t>Násypy z nakupovaného materiálu: 49638*0,15=7 445,700 [A] 
Přebytek z celkových výkopů (vhodného) materiálu pro zpětné použití - odpočet (popis viz pol. 17111): -3199=-3 199,000 [B] 
Celkem: A+B=4 246,700 [C]</t>
  </si>
  <si>
    <t>Dosypávky pod krajnicí z recyklátu (meziskládka): 442=442,000 [A]</t>
  </si>
  <si>
    <t>ploch rozprostřené ornice</t>
  </si>
  <si>
    <t>Rozprostření ornice tl. 150mm a zatravnění - příprava plochy pro rozprostření ornice: 2897/0,15=19 313,333 [A]</t>
  </si>
  <si>
    <t>Rozprostření ornice tl. 150mm a zatravnění: 2897=2 897,000 [A]</t>
  </si>
  <si>
    <t>Rozprostření ornice tl. 150mm a zatravnění: 2897/0,15=19 313,333 [A]</t>
  </si>
  <si>
    <t>21150</t>
  </si>
  <si>
    <t>SANAČNÍ ŽEBRA Z KAMENIVA</t>
  </si>
  <si>
    <t>prům. tl. 100mm</t>
  </si>
  <si>
    <t>přehutnění podloží pomocí ŠD v km 2,000- 2,040 a 2,210-2,470: 3918*0,1=391,800 [A]</t>
  </si>
  <si>
    <t>21152</t>
  </si>
  <si>
    <t>SANAČNÍ ŽEBRA Z KAMENIVA DRCENÉHO</t>
  </si>
  <si>
    <t>hrubozrný materiál fr. 0-125 mm  
čerpáno v rozsahu a se souhlasem investora</t>
  </si>
  <si>
    <t>sanace v mocnosti 0,5 m v km 2,130 - 2,520 - v případě výskytu porušené zóny: 1120=1 120,000 [A]</t>
  </si>
  <si>
    <t>Podélná drenáž: 906*1,6*0,5=724,800 [A]</t>
  </si>
  <si>
    <t>Podélná drenáž: 450+456=906,000 [A]</t>
  </si>
  <si>
    <t>21461</t>
  </si>
  <si>
    <t>SEPARAČNÍ GEOTEXTILIE</t>
  </si>
  <si>
    <t>SG v km 2,130 - 2,520: 2240=2 240,000 [A]</t>
  </si>
  <si>
    <t>úprava aktivní zóny v km 2,470 - 2,520: 283/0,5=566,000 [A]</t>
  </si>
  <si>
    <t>stabilizace vápnem 4% CaO na mocnost vrstvy 0,45 m po zhutnění  
zahrnuje i úpravu pláně se zhutněním</t>
  </si>
  <si>
    <t>úprava podloží násypu v km 2,520 - 2,900: 6534/0,45=14 520,000 [A]</t>
  </si>
  <si>
    <t>c</t>
  </si>
  <si>
    <t>stabilizace vápnem 2% CaO na mocnost vrstvy 0,5 m po zhutnění  
zahrnuje i úpravu pláně se zhutněním</t>
  </si>
  <si>
    <t>úprava aktivní zóny v km 2,040 - 2,210: 1161/0,5=2 322,000 [A]</t>
  </si>
  <si>
    <t>úprava aktivní zóny v km 2,470 - 2,520 (+4x0,5%): 4*283/0,5=2 264,000 [A]</t>
  </si>
  <si>
    <t>stabilizace vápnem 4% CaO na mocnost vrstvy 0,45 m po zhutnění</t>
  </si>
  <si>
    <t>úprava podloží násypu v km 2,520 - 2,900 (+4x0,5%): 4*6534/0,45=58 080,000 [A]</t>
  </si>
  <si>
    <t>protierozní geotextilie na svahy (násyp +zářez nad 3m): 15260=15 260,000 [A]</t>
  </si>
  <si>
    <t>do 4,0m: 12836=12 836,000 [A] 
do 5,5m: 5193=5 193,000 [B] 
Celkem: A+B=18 029,000 [C]</t>
  </si>
  <si>
    <t>Nová komunikace - hlavní trasa SO 101 (D0-N-3): 8600*1,065=9 159,000 [A]</t>
  </si>
  <si>
    <t>Nová komunikace - hlavní trasa SO 101 (D0-N-3): 8600*1,135=9 761,000 [A]</t>
  </si>
  <si>
    <t>krajnice nezpevněná z R-materiálu - Nová komunikace - hlavní trasa SO 101: 192=192,000 [A]</t>
  </si>
  <si>
    <t>Nová komunikace - hlavní trasa SO 101 (D0-N-3): 8600*1,05=9 030,000 [A]</t>
  </si>
  <si>
    <t>Nová komunikace - hlavní trasa SO 101 (D0-N-3): 8600*1,015+8600*1,03=17 587,000 [A]</t>
  </si>
  <si>
    <t>Nová komunikace - hlavní trasa SO 101 (D0-N-3): 8600*1,02=8 772,000 [A]</t>
  </si>
  <si>
    <t>Nová komunikace - hlavní trasa SO 101 (D0-N-3): 8600*1,035=8 901,000 [A]</t>
  </si>
  <si>
    <t>Nová komunikace - hlavní trasa SO 101 (D0-N-3): 8600=8 600,000 [A]</t>
  </si>
  <si>
    <t>Podélná drenáž - šachty po cca 100m: 9=9,000 [A]</t>
  </si>
  <si>
    <t>Bezpečnostní zařízení - Ocelové svodidlo: 320+300+20+20=660,000 [A]</t>
  </si>
  <si>
    <t>propustek DN 1000 - železobeton - km 2.740 18: 42=42,000 [A] 
propustek DN 1000 - železobeton km 2.825 87: 50=50,000 [B] 
propustek DN 1000 -SO104 železobeton km 0.253 28: 17=17,000 [C] 
Celkem: A+B+C=109,000 [D]</t>
  </si>
  <si>
    <t>Zpevněný příkop -  
- 5.6%: 90=90,000 [A] 
- 4.5%: 40=40,000 [B] 
- 3.4%: 30=30,000 [C] 
- 3.5%: 140=140,000 [D] 
- 5%: 360=360,000 [E] 
Celkem: A+B+C+D+E=660,000 [F]</t>
  </si>
  <si>
    <t>SO 101.4</t>
  </si>
  <si>
    <t>Hlavní trasa - km 2,900 - km 4,090</t>
  </si>
  <si>
    <t>dle pol. 123738: 7427,1*1,8=13 368,780 [A] 
dle pol. 21263: 1485*0,15*1,8=400,950 [B] 
Celkem: A+B=13 769,730 [C]</t>
  </si>
  <si>
    <t>Demolice celého souvrství vozovky - tl. 0,44m (živice 0,11m): 324,0*0,11=35,640 [A]</t>
  </si>
  <si>
    <t>Demolice celého souvrství vozovky - tl. 0,44m (štěrk 0,20m): 324,0*0,20=64,800 [A]</t>
  </si>
  <si>
    <t>Demolice celého souvrství vozovky - tl. 0,44m (beton 0,13m): 324,0*0,13=42,120 [A]</t>
  </si>
  <si>
    <t>Zemní práce - sejmutí ornice v tl. 0,25m: 34557*0,25=8 639,250 [A]</t>
  </si>
  <si>
    <t>Zemní práce - výkopy: 49514*0,85=42 086,900 [A]</t>
  </si>
  <si>
    <t>Zemní práce - výkopy: 49514*0,15=7 427,100 [A]</t>
  </si>
  <si>
    <t>Krajnice z recyklátu - pol. 17310 (meziskládka): 544=544,000 [A]</t>
  </si>
  <si>
    <t>Recyklace vybouraných konstrukcí na meziskládce 
dle pol. 113132: 35,64=35,640 [A] 
dle pol. 113322: 64,80=64,800 [B] 
dle pol. 113342: 42,12=42,120 [C] 
Celkem: A+B+C=142,560 [D]</t>
  </si>
  <si>
    <t>Násypy z upraveného materiálu: 40100*0,85=34 085,000 [A]</t>
  </si>
  <si>
    <t>dle pol. 123738: 7427,1=7 427,100 [A]</t>
  </si>
  <si>
    <t>Násypy z nakupovaného materiálu: 40100*0,15=6 015,000 [A]</t>
  </si>
  <si>
    <t>Dosypávky pod krajnicí z recyklátu (meziskládka): 544=544,000 [A]</t>
  </si>
  <si>
    <t>přehutnění podloží v km 3,000 - 3,175: 2427=2 427,000 [A]</t>
  </si>
  <si>
    <t>Rozprostření ornice tl. 150mm a zatravnění - příprava plochy pro rozprostření ornice: 3260/0,15=21 733,333 [A]</t>
  </si>
  <si>
    <t>Rozprostření ornice tl. 150mm a zatravnění: 3260=3 260,000 [A]</t>
  </si>
  <si>
    <t>Rozprostření ornice tl. 150mm a zatravnění: 3260/0,15=21 733,333 [A]</t>
  </si>
  <si>
    <t>hrubozrný materiál fr. 0-125 mm</t>
  </si>
  <si>
    <t>sanace v mocnosti 0,5 m v km 2,980-3,000 a 3,175-3,190: 245=245,000 [A]</t>
  </si>
  <si>
    <t>Podélná drenáž: 1485*1,6*0,5=1 188,000 [A]</t>
  </si>
  <si>
    <t>Podélná drenáž: 331+330+411+413=1 485,000 [A]</t>
  </si>
  <si>
    <t>SG v km 2,130 - 2,520: 490=490,000 [A]</t>
  </si>
  <si>
    <t>úprava podloží v km 3,340-3,800 a 4,070-4,090: 6384/0,45=14 186,667 [A]</t>
  </si>
  <si>
    <t>úprava aktivní zóny v km 2,900-2,980 a 3,190-3,340 : 1599/0,45=3 553,333 [A]</t>
  </si>
  <si>
    <t>úprava aktivní zóny v km 3,800-4,070: 1877/0,5=3 754,000 [A]</t>
  </si>
  <si>
    <t>úprava podloží v km 3,340-3,800 a 4,070-4,090 (+2x0,5%): 2*6384/0,45=28 373,333 [A]</t>
  </si>
  <si>
    <t>úprava aktivní zóny v km 2,900-2,980 a 3,190-3,340 (+4x0,5%): 4*1599/0,45=14 213,333 [A]</t>
  </si>
  <si>
    <t>úprava aktivní zóny v km 3,800-4,070 (+4x0,5%): 4*1877/0,5=15 016,000 [A]</t>
  </si>
  <si>
    <t>protierozní geotextilie: 12320=12 320,000 [A]</t>
  </si>
  <si>
    <t>do 4,0m: 10725=10 725,000 [A] 
do 5,5m: 2698=2 698,000 [B] 
do 7,0m: 1696=1 696,000 [C] 
Celkem: A+B+C=15 119,000 [D]</t>
  </si>
  <si>
    <t>Nová komunikace - hlavní trasa SO 101 (D0-N-3): 10925*1,065=11 635,125 [A]</t>
  </si>
  <si>
    <t>Nová komunikace - dělící ostrůvek: 56=56,000 [A]</t>
  </si>
  <si>
    <t>Nová komunikace - hlavní trasa SO 101 (D0-N-3): 10925*1,135=12 399,875 [A]</t>
  </si>
  <si>
    <t>krajnice nezpevněná z R-materiálu - Nová komunikace - hlavní trasa SO 101: 206=206,000 [A]</t>
  </si>
  <si>
    <t>Nová komunikace - hlavní trasa SO 101 (D0-N-3): 10925*1,05=11 471,250 [A]</t>
  </si>
  <si>
    <t>Nová komunikace - hlavní trasa SO 101 (D0-N-3): 10925*1,015+10925*1,03=22 341,625 [A]</t>
  </si>
  <si>
    <t>Nová komunikace - hlavní trasa SO 101 (D0-N-3): 10925*1,02=11 143,500 [A]</t>
  </si>
  <si>
    <t>Nová komunikace - hlavní trasa SO 101 (D0-N-3): 10925*1,035=11 307,375 [A]</t>
  </si>
  <si>
    <t>Nová komunikace - hlavní trasa SO 101 (D0-N-3): 10925=10 925,000 [A]</t>
  </si>
  <si>
    <t>Podélná drenáž - šachty po cca 100m: 15=15,000 [A]</t>
  </si>
  <si>
    <t>Bezpečnostní zařízení - Ocelové svodidlo: 269+247+40=556,000 [A]</t>
  </si>
  <si>
    <t>Nová komunikace - dělící ostrůvek - silniční žulový obrubník zkosený přejízdný - 
- přímá: 46=46,000 [A] 
- oblouk: 6=6,000 [B] 
Celkem: A+B=52,000 [C]</t>
  </si>
  <si>
    <t>propustek DN 1000 - železobeton km 3.541 18: 43=43,000 [A] 
propustek DN 1000 - železobeton -SO105 - km 0.027 74: 25=25,000 [B] 
propustek DN 1000 - železobeton -SO111 km 0.034 60: 18=18,000 [C] 
propustek DN 1000 - železobeton - SO140 sjezdy - L: 35=35,000 [D] 
propustek DN 1000 - železobeton - SO140 sjezdy - P: 36=36,000 [E] 
Celkem: A+B+C+D+E=157,000 [F]</t>
  </si>
  <si>
    <t>Zpevněný příkop -  
- 8.7%: 48=48,000 [A] 
- 3.6%: 85=85,000 [B] 
- 4.9%: 100=100,000 [C] 
- 3.8%: 91=91,000 [D] 
- 4.6%: 126=126,000 [E] 
- 3.6%: 62=62,000 [F] 
Celkem: A+B+C+D+E+F=512,000 [G]</t>
  </si>
  <si>
    <t>SO 101.5</t>
  </si>
  <si>
    <t>Hlavní trasa - km 4,090 - km 5,022</t>
  </si>
  <si>
    <t>dle pol. 123738: 625,5*1,8=1 125,900 [A] 
dle pol. 21263: 564*0,15*1,8=152,280 [B] 
Celkem: A+B=1 278,180 [C]</t>
  </si>
  <si>
    <t>Demolice celého souvrství vozovky - tl. 0,44m (živice 0,11m): 252,0*0,11=27,720 [A]</t>
  </si>
  <si>
    <t>Demolice celého souvrství vozovky - tl. 0,44m (štěrk 0,20m): 252,0*0,20=50,400 [A]</t>
  </si>
  <si>
    <t>Demolice celého souvrství vozovky - tl. 0,44m (beton 0,13m): 252,0*0,13=32,760 [A]</t>
  </si>
  <si>
    <t>Zemní práce - sejmutí ornice v tl. 0,25m: 24003*0,25=6 000,750 [A]</t>
  </si>
  <si>
    <t>Zemní práce - výkopy: 4170*0,85=3 544,500 [A]</t>
  </si>
  <si>
    <t>Zemní práce - výkopy: 4170*0,15=625,500 [A]</t>
  </si>
  <si>
    <t>Krajnice z recyklátu - pol. 17310 (meziskládka): 359=359,000 [A]</t>
  </si>
  <si>
    <t>Recyklace vybouraných konstrukcí na meziskládce 
dle pol. 113132: 27,72=27,720 [A] 
dle pol. 113322: 50,40=50,400 [B] 
dle pol. 113342: 32,76=32,760 [C] 
Celkem: A+B+C=110,880 [D]</t>
  </si>
  <si>
    <t>Násypy z upraveného materiálu: 31294*0,85=26 599,900 [A]</t>
  </si>
  <si>
    <t>dle pol. 123738: 625,5=625,500 [A]</t>
  </si>
  <si>
    <t>Násypy z nakupovaného materiálu: 31294*0,15=4 694,100 [A]</t>
  </si>
  <si>
    <t>Dosypávky pod krajnicí z recyklátu (meziskládka): 359=359,000 [A]</t>
  </si>
  <si>
    <t>Rozprostření ornice tl. 150mm a zatravnění - příprava plochy pro rozprostření ornice: 1933/0,15=12 886,667 [A]</t>
  </si>
  <si>
    <t>Rozprostření ornice tl. 150mm a zatravnění: 1933=1 933,000 [A]</t>
  </si>
  <si>
    <t>Rozprostření ornice tl. 150mm a zatravnění: 1933/0,15=12 886,667 [A]</t>
  </si>
  <si>
    <t>hrubozrnný materiál fr. 0-200 mm</t>
  </si>
  <si>
    <t>úprava podloží v mocnosti 0,5 m v km 4,250 - km 4,740: 6182=6 182,000 [A]</t>
  </si>
  <si>
    <t>Podélná drenáž: 564*1,6*0,5=451,200 [A]</t>
  </si>
  <si>
    <t>Podélná drenáž: 280+284=564,000 [A]</t>
  </si>
  <si>
    <t>úprava podloží v km 4,090 - 4,250: 1623/0,45=3 606,667 [A]</t>
  </si>
  <si>
    <t>stabilizace vápnem 5% CaO na mocnost vrstvy 0,45 m po zhutnění  
lokálně dělené dávkování / dvojí promísení / dvě pojiva (vápno a Dorosol)  
zahrnuje i úpravu pláně se zhutněním</t>
  </si>
  <si>
    <t>úprava podloží / aktivní zóny v km 4,740 - 5,022 : 1718/0,45=3 817,778 [A]</t>
  </si>
  <si>
    <t>úprava podloží v km 4,090 - 4,250 (+2x0,5%): 2*1623/0,45=7 213,333 [A]</t>
  </si>
  <si>
    <t>stabilizace vápnem 5% CaO na mocnost vrstvy 0,45 m po zhutnění  
lokálně dělené dávkování / dvojí promísení / dvě pojiva (vápno a Dorosol)</t>
  </si>
  <si>
    <t>úprava podloží / aktivní zóny v km 4,740 - 5,022 (+6x0,5%): 6*1718/0,45=22 906,667 [A]</t>
  </si>
  <si>
    <t>protierozní geotextilie na svahy: 3200=3 200,000 [A]</t>
  </si>
  <si>
    <t>do 4,0m: 13268=13 268,000 [A]</t>
  </si>
  <si>
    <t>lože dlažby z LK tl. 200mm</t>
  </si>
  <si>
    <t>opevnění svahu 1:1-1:1.5 (km 4,670-4,740): 654*0,2=130,800 [A]</t>
  </si>
  <si>
    <t>vsakovací jímka betonová prefabrikovaná - výplň ŠD: 1*2,2=2,200 [A]</t>
  </si>
  <si>
    <t>465512</t>
  </si>
  <si>
    <t>DLAŽBY Z LOMOVÉHO KAMENE NA MC</t>
  </si>
  <si>
    <t>Lomový kámen tl. 200mm do betonu</t>
  </si>
  <si>
    <t>Nová komunikace - hlavní trasa SO 101 (D0-N-3): 8775*1,065=9 345,375 [A]</t>
  </si>
  <si>
    <t>Nová komunikace - dělící ostrůvek: 63+4=67,000 [A]</t>
  </si>
  <si>
    <t>Nová komunikace - hlavní trasa SO 101 (D0-N-3): 8775*1,135=9 959,625 [A]</t>
  </si>
  <si>
    <t>krajnice nezpevněná z R-materiálu - Nová komunikace - hlavní trasa SO 101: 172=172,000 [A]</t>
  </si>
  <si>
    <t>Nová komunikace - hlavní trasa SO 101 (D0-N-3): 8775*1,05=9 213,750 [A]</t>
  </si>
  <si>
    <t>Nová komunikace - hlavní trasa SO 101 (D0-N-3): 8775*1,015+8775*1,03=17 944,875 [A]</t>
  </si>
  <si>
    <t>Nová komunikace - hlavní trasa SO 101 (D0-N-3): 8775*1,02=8 950,500 [A]</t>
  </si>
  <si>
    <t>Nová komunikace - hlavní trasa SO 101 (D0-N-3): 8775*1,035=9 082,125 [A]</t>
  </si>
  <si>
    <t>Nová komunikace - hlavní trasa SO 101 (D0-N-3): 8775=8 775,000 [A]</t>
  </si>
  <si>
    <t>Nová komunikace - dělící ostrůvek: 63=63,000 [A]</t>
  </si>
  <si>
    <t>58261A</t>
  </si>
  <si>
    <t>KRYTY Z BETON DLAŽDIC SE ZÁMKEM BAREV RELIÉF TL 60MM DO LOŽE Z KAM</t>
  </si>
  <si>
    <t>reliéfní dlažba 60 mm, ložná 30 mm</t>
  </si>
  <si>
    <t>Nová komunikace - dělící ostrůvek: 4=4,000 [A]</t>
  </si>
  <si>
    <t>vsakovací jímka betonová prefabrikovaná1500x1000mm, vč. poklopu, lože a obetonování: 1=1,000 [A]</t>
  </si>
  <si>
    <t>Podélná drenáž - šachty po cca 100m: 6=6,000 [A]</t>
  </si>
  <si>
    <t>Bezpečnostní zařízení - Ocelové svodidlo - 
- standardní: 130+300=430,000 [A] 
- u zpevněného násypu: 80+65=145,000 [B] 
Celkem: A+B=575,000 [C]</t>
  </si>
  <si>
    <t>917425</t>
  </si>
  <si>
    <t>CHODNÍKOVÉ OBRUBY Z KAMENNÝCH OBRUBNÍKŮ ŠÍŘ 200MM</t>
  </si>
  <si>
    <t>obruba opatřená 4x sešikmením (zbroušením) v rozích ostrůvku v místě pro přecházení</t>
  </si>
  <si>
    <t>Nová komunikace - dělící ostrůvek - obruba žulová - OP4: 6=6,000 [A]</t>
  </si>
  <si>
    <t>Nová komunikace - dělící ostrůvek - silniční žulový obrubník zkosený přejízdný - 
- přímá: 50=50,000 [A] 
- oblouk: 6=6,000 [B] 
Celkem: A+B=56,000 [C]</t>
  </si>
  <si>
    <t>propustek DN 1000 - železobeton - SO101  km 4.234 25: 28=28,000 [A] 
propustek DN 1000 - železobeton - 4.471 31: 29=29,000 [B] 
propustek železobeton DN1000 na SO107: 25=25,000 [C] 
propustek DN1000  SO106: 18=18,000 [D] 
Celkem: A+B+C+D=100,000 [E]</t>
  </si>
  <si>
    <t>Zpevněný příkop: 488+497+44+37+33+28=1 127,000 [A]</t>
  </si>
  <si>
    <t>SO 102</t>
  </si>
  <si>
    <t>Napojení na dálnici D5</t>
  </si>
  <si>
    <t>dle pol. 123738: 489,45*1,8=881,010 [A] 
dle pol. 21263: 150*0,15*1,8=40,500 [B] 
Celkem: A+B=921,510 [C]</t>
  </si>
  <si>
    <t>Demolice - asfaltové vrstvy tl. 40 mm: 761*0,04=30,440 [A]</t>
  </si>
  <si>
    <t>Zemní práce - výkopy: 3263*0,85=2 773,550 [A]</t>
  </si>
  <si>
    <t>Zemní práce - výkopy: 3263*0,15=489,450 [A]</t>
  </si>
  <si>
    <t>Krajnice z recyklátu - pol. 17310 (meziskládka): 38=38,000 [A]</t>
  </si>
  <si>
    <t>Recyklace vybouraných konstrukcí na meziskládce 
dle pol. 113132: 30,44=30,440 [A]</t>
  </si>
  <si>
    <t>Násypy z upraveného materiálu: 52*0,85=44,200 [A]</t>
  </si>
  <si>
    <t>dle pol. 123738: 489,45=489,450 [A]</t>
  </si>
  <si>
    <t>Násypy z nakupovaného materiálu: 52*0,15=7,800 [A]</t>
  </si>
  <si>
    <t>Dosypávky pod krajnicí z recyklátu (meziskládka): 38=38,000 [A]</t>
  </si>
  <si>
    <t>ploch rozprostřené ornice  
vč. ostrůvku (plocha 19m2)</t>
  </si>
  <si>
    <t>Rozprostření ornice tl. 150mm a zatravnění - příprava plochy pro rozprostření ornice: 2175/0,15=14 500,000 [A]</t>
  </si>
  <si>
    <t>převažující svah, ornice z jiné části stavby, příp. z meziskládky vč. dopravy a naložení  
vč. ostrůvku (plocha 19m2)</t>
  </si>
  <si>
    <t>Rozprostření ornice tl. 150mm a zatravnění: 2178=2 178,000 [A]</t>
  </si>
  <si>
    <t>Rozprostření ornice tl. 150mm a zatravnění: 2175/0,15=14 500,000 [A]</t>
  </si>
  <si>
    <t>Podélná drenáž: 150*1,6*0,5=120,000 [A]</t>
  </si>
  <si>
    <t>Podélná drenáž: 150=150,000 [A]</t>
  </si>
  <si>
    <t>Nová komunikace - (D0-N-3): 120*1,065=127,800 [A]</t>
  </si>
  <si>
    <t>Nová komunikace - (D0-N-3): 120*1,135=136,200 [A]</t>
  </si>
  <si>
    <t>krajnice nezpevněná z R-materiálu - Nová komunikace: 10=10,000 [A]</t>
  </si>
  <si>
    <t>Nová komunikace - (D0-N-3): 120*1,05=126,000 [A]</t>
  </si>
  <si>
    <t>Nová komunikace - (D0-N-3): 120*1,015+120*1,03=245,400 [A] 
Nový obrus (bez rozšíření): 761=761,000 [B] 
Celkem: A+B=1 006,400 [C]</t>
  </si>
  <si>
    <t>Nová komunikace - (D0-N-3): 120*1,02=122,400 [A]</t>
  </si>
  <si>
    <t>Nová komunikace - (D0-N-3): 120*1,035=124,200 [A]</t>
  </si>
  <si>
    <t>Nová komunikace - (D0-N-3): 120=120,000 [A] 
Nový obrus: 761=761,000 [B] 
Celkem: A+B=881,000 [C]</t>
  </si>
  <si>
    <t>Podélná drenáž - šachty po cca 100m: 1=1,000 [A]</t>
  </si>
  <si>
    <t>silniční žulový obrubník OP4 200x250mm: 19=19,000 [A]</t>
  </si>
  <si>
    <t>SO 103</t>
  </si>
  <si>
    <t>Napojení Litohlav</t>
  </si>
  <si>
    <t>dle pol. 123738: 86,7*1,8=156,060 [A] 
dle pol. 21263: 516*0,15*1,8=139,320 [B] 
Celkem: A+B=295,380 [C]</t>
  </si>
  <si>
    <t>Demolice celého souvrství vozovky - tl. 0,44m (živice 0,11m): 469,0*0,11=51,590 [A]</t>
  </si>
  <si>
    <t>Demolice celého souvrství vozovky - tl. 0,44m (štěrk 0,20m): 469,0*0,20=93,800 [A]</t>
  </si>
  <si>
    <t>Demolice celého souvrství vozovky - tl. 0,44m (beton 0,13m): 469,0*0,13=60,970 [A]</t>
  </si>
  <si>
    <t>Zemní práce - sejmutí ornice v tl. 0,25m: 4850*0,25=1 212,500 [A]</t>
  </si>
  <si>
    <t>Zemní práce - výkopy: (528+50)*0,85=491,300 [A]</t>
  </si>
  <si>
    <t>Zemní práce - výkopy: (528+50)*0,15=86,700 [A]</t>
  </si>
  <si>
    <t>Krajnice z recyklátu - pol. 17310 (meziskládka): 162=162,000 [A]</t>
  </si>
  <si>
    <t>Recyklace vybouraných konstrukcí na meziskládce 
dle pol. 113132: 51,59=51,590 [A] 
dle pol. 113322: 93,80=93,800 [B] 
dle pol. 113342: 60,97=60,970 [C] 
Celkem: A+B+C=206,360 [D]</t>
  </si>
  <si>
    <t>Násypy z upraveného materiálu: 2930*0,85=2 490,500 [A]</t>
  </si>
  <si>
    <t>dle pol. 123738: 86,7=86,700 [A]</t>
  </si>
  <si>
    <t>Násypy z nakupovaného materiálu: 2930*0,15+171=610,500 [A]</t>
  </si>
  <si>
    <t>Dosypávky pod krajnicí z recyklátu (meziskládka): 162=162,000 [A]</t>
  </si>
  <si>
    <t>Rozprostření ornice tl. 150mm a zatravnění - příprava plochy pro rozprostření ornice: 316/0,15=2 106,667 [A]</t>
  </si>
  <si>
    <t>Rozprostření ornice tl. 150mm a zatravnění: 316=316,000 [A]</t>
  </si>
  <si>
    <t>Založení trávníku bude provedeno ve smyslu ČSN 83 9031 Technologie vegetačních úprav v krajině.  
Trávník bude proveden při teplotě půdy větší než 8°C a dostatečné půdní vlhkosti na předem upravenou a ohumusovanou pláň.  
vč. ostrůvku (plocha 19m2)</t>
  </si>
  <si>
    <t>Rozprostření ornice tl. 150mm a zatravnění: 316/0,15=2 106,667 [A]</t>
  </si>
  <si>
    <t>Podélná drenáž: 516*1,6*0,5=412,800 [A]</t>
  </si>
  <si>
    <t>Podélná drenáž: 440+76=516,000 [A]</t>
  </si>
  <si>
    <t>stabilizace vápnem 5% CaO na mocnost vrstvy 0,45 m po zhutnění  
zahrnuje i úpravu pláně se zhutněním</t>
  </si>
  <si>
    <t>úprava aktivní zóny: 1199/0,45=2 664,444 [A]</t>
  </si>
  <si>
    <t>úprava podloží: 1496/0,45=3 324,444 [A]</t>
  </si>
  <si>
    <t>stabilizace vápnem 5% CaO na mocnost vrstvy 0,45 m po zhutnění</t>
  </si>
  <si>
    <t>úprava aktivní zóny (+6x0,5%): 6*1199/0,45=15 986,667 [A]</t>
  </si>
  <si>
    <t>úprava podloží (+2x0,5%): 2*1496/0,45=6 648,889 [A]</t>
  </si>
  <si>
    <t>561431</t>
  </si>
  <si>
    <t>KAMENIVO ZPEVNĚNÉ CEMENTEM TŘ. I TL. DO 150MM</t>
  </si>
  <si>
    <t>KSC I (SC C8/10) ; tl. 130mm  
vč. rozšíření v krajích trasy o 6%</t>
  </si>
  <si>
    <t>Nová komunikace (D1-N-6): 4078*1,06=4 322,680 [A]</t>
  </si>
  <si>
    <t>561451</t>
  </si>
  <si>
    <t>KAMENIVO ZPEVNĚNÉ CEMENTEM TŘ. I TL. DO 250MM</t>
  </si>
  <si>
    <t>KSC I (SC C8/10) ; tl. 210mm  
vč. rozšíření pod obruby 15%</t>
  </si>
  <si>
    <t>dlážděný prstenec OK (D1-D-1): 95*1,15=109,250 [A]</t>
  </si>
  <si>
    <t>ŠDB ; 150mm</t>
  </si>
  <si>
    <t>dělící  ostrůvky- ramena křižovatky (D2-D-1): 61=61,000 [A] 
Chodník: 480+17=497,000 [B] 
Celkem: A+B=558,000 [C]</t>
  </si>
  <si>
    <t>56334</t>
  </si>
  <si>
    <t>VOZOVKOVÉ VRSTVY ZE ŠTĚRKODRTI TL. DO 200MM</t>
  </si>
  <si>
    <t>ŠDA ; tl. 200mm  
vč. rozšíření v krajích trasy o 14%</t>
  </si>
  <si>
    <t>Nová komunikace (D1-N-6): 1078*1,14=1 228,920 [A]</t>
  </si>
  <si>
    <t>56354</t>
  </si>
  <si>
    <t>VOZOVKOVÉ VRSTVY Z MECH ZPEV ZEMINY TL. DO 200MM</t>
  </si>
  <si>
    <t>MZ ; tl. 200mm  
vč. rozšíření pod obruby 20%</t>
  </si>
  <si>
    <t>dlážděný prstenec OK (D1-D-1): 95*1,20=114,000 [A]</t>
  </si>
  <si>
    <t>krajnice nezpevněná z R-materiálu - Nová komunikace: 78=78,000 [A]</t>
  </si>
  <si>
    <t>Nová komunikace (D1-N-6): 4078*1,05=4 281,900 [A]</t>
  </si>
  <si>
    <t>572213</t>
  </si>
  <si>
    <t>SPOJOVACÍ POSTŘIK Z EMULZE DO 0,5KG/M2</t>
  </si>
  <si>
    <t>PS ; EP ; 0,30 kg/m2  
vč. rozšíření v krajích trasy o 2%</t>
  </si>
  <si>
    <t>Nová komunikace (D1-N-6): 4078*1,02=4 159,560 [A]</t>
  </si>
  <si>
    <t>574A33</t>
  </si>
  <si>
    <t>ASFALTOVÝ BETON PRO OBRUSNÉ VRSTVY ACO 11 TL. 40MM</t>
  </si>
  <si>
    <t>ACO 11 ; tl. 40mm</t>
  </si>
  <si>
    <t>Nová komunikace (D1-N-6): 4078=4 078,000 [A]</t>
  </si>
  <si>
    <t>574E66</t>
  </si>
  <si>
    <t>ASFALTOVÝ BETON PRO PODKLADNÍ VRSTVY ACP 16+, 16S TL. 70MM</t>
  </si>
  <si>
    <t>ACP 16+ ; tl. 70mm  
vč. rozšíření v krajích trasy o 2,5%</t>
  </si>
  <si>
    <t>Nová komunikace (D1-N-6): 4078*1,025=4 179,950 [A]</t>
  </si>
  <si>
    <t>58212</t>
  </si>
  <si>
    <t>DLÁŽDĚNÉ KRYTY Z VELKÝCH KOSTEK DO LOŽE Z MC</t>
  </si>
  <si>
    <t>DL 160mm ; L MC 40mm, s vyspárováním</t>
  </si>
  <si>
    <t>dlážděný prstenec OK (D1-D-1): 95=95,000 [A]</t>
  </si>
  <si>
    <t>Dl 60mm, Lože 30mm</t>
  </si>
  <si>
    <t>dělící  ostrůvky- ramena křižovatky (D2-D-1): 61=61,000 [A] 
Chodník: 480=480,000 [B] 
Celkem: A+B=541,000 [C]</t>
  </si>
  <si>
    <t>Chodník: 17=17,000 [A]</t>
  </si>
  <si>
    <t>Podélná drenáž - šachty po cca 100m: 5=5,000 [A]</t>
  </si>
  <si>
    <t>917212</t>
  </si>
  <si>
    <t>ZÁHONOVÉ OBRUBY Z BETONOVÝCH OBRUBNÍKŮ ŠÍŘ 80MM</t>
  </si>
  <si>
    <t>Chodník - záhonový obrubník 8 cm: 335=335,000 [A]</t>
  </si>
  <si>
    <t>Chodník - silniční betonový obrubník: 332=332,000 [A]</t>
  </si>
  <si>
    <t>91726</t>
  </si>
  <si>
    <t>KO OBRUBNÍKY BETONOVÉ</t>
  </si>
  <si>
    <t>betonový obrubník zkosený 195x305mm</t>
  </si>
  <si>
    <t>středový ostrov + dělící u OK: 64+25+26=115,000 [A]</t>
  </si>
  <si>
    <t>obruba žulová - zkosená - (u ostrůvků): 148=148,000 [A]</t>
  </si>
  <si>
    <t>9183D2.R</t>
  </si>
  <si>
    <t>PROPUSTY Z TRUB DN 600MM ŽELEZOBETONOVÝCH VČETNĚ ČEL</t>
  </si>
  <si>
    <t>KOMPLETNÍ PROVEDENÍ PROPUSTU Z ŽB TRUB DN600  
Položka zahrnuje:  
- dodání a položení potrubí z trub z dokumentací předepsaného materiálu a předepsaného průměru  
- případné úpravy trub (zkrácení, šikmé seříznutí)  
- veškeré podkladní konstrukce a obsypy, ukončení, prahy ap.  
- případné zemní práce  
- úpravu čel odlážděním z LK</t>
  </si>
  <si>
    <t>propustek DN 600 - železobeton: 18=18,000 [A]</t>
  </si>
  <si>
    <t>Zpevněný příkop: 600=600,000 [A]</t>
  </si>
  <si>
    <t>SO 103.1</t>
  </si>
  <si>
    <t>Napojení Litohlav - opěrná stěna</t>
  </si>
  <si>
    <t>zemina</t>
  </si>
  <si>
    <t>dle pol. 122738: 44,17*1,8=79,506 [A]</t>
  </si>
  <si>
    <t>122734</t>
  </si>
  <si>
    <t>ODKOPÁVKY A PROKOPÁVKY OBECNÉ TŘ. I, ODVOZ DO 5KM</t>
  </si>
  <si>
    <t>vč. odvozu na meziskládku dle dispozic zhotovitele, vzdálenost uvedena orientačně  
Součástí položky je i výběr vhodného materiálu</t>
  </si>
  <si>
    <t>Materiál pro zásyp opěrné stěny: 79,6=79,600 [A]</t>
  </si>
  <si>
    <t>122738</t>
  </si>
  <si>
    <t>ODKOPÁVKY A PROKOPÁVKY OBECNÉ TŘ. I, ODVOZ DO 20KM</t>
  </si>
  <si>
    <t>vč. odvozu na trvalou skládku dle dispozic zhotovitele, vzdálenost uvedena orientačně</t>
  </si>
  <si>
    <t>Odkop pro založení opěrné stěny: 123,83=123,830 [A] 
odpočet materiálu pro následné použití: -79,66=-79,660 [B] 
Celkem: A+B=44,170 [C]</t>
  </si>
  <si>
    <t>125734</t>
  </si>
  <si>
    <t>VYKOPÁVKY ZE ZEMNÍKŮ A SKLÁDEK TŘ. I, ODVOZ DO 5KM</t>
  </si>
  <si>
    <t>Na meziskládce - Materiál pro zásyp opěrné stěny: 79,66=79,660 [A]</t>
  </si>
  <si>
    <t>dle pol. 122734 (meziskládka): 79,66=79,660 [A] 
dle pol. 122738 (trvalá skládka): 44,17=44,170 [B] 
Celkem: A+B=123,830 [C]</t>
  </si>
  <si>
    <t>17411</t>
  </si>
  <si>
    <t>ZÁSYP JAM A RÝH ZEMINOU SE ZHUTNĚNÍM</t>
  </si>
  <si>
    <t>materiál z meziskládky</t>
  </si>
  <si>
    <t>zásyp opěrné stěny: 79,66=79,660 [A]</t>
  </si>
  <si>
    <t>17581</t>
  </si>
  <si>
    <t>OBSYP POTRUBÍ A OBJEKTŮ Z NAKUPOVANÝCH MATERIÁLŮ</t>
  </si>
  <si>
    <t>štěrk fr. 16/32</t>
  </si>
  <si>
    <t>Obsyp drenáže: 6,24=6,240 [A]</t>
  </si>
  <si>
    <t>Svislé konstrukce</t>
  </si>
  <si>
    <t>327125</t>
  </si>
  <si>
    <t>ZDI OPĚR, ZÁRUB, NÁBŘEŽ Z DÍLCŮ ŽELEZOBETON DO C30/37</t>
  </si>
  <si>
    <t>beton C30/37 XA2, XC2, XF4</t>
  </si>
  <si>
    <t>prefabrikovaná opěrná stěna: 21,87=21,870 [A]</t>
  </si>
  <si>
    <t>451312</t>
  </si>
  <si>
    <t>PODKLADNÍ A VÝPLŇOVÉ VRSTVY Z PROSTÉHO BETONU C12/15</t>
  </si>
  <si>
    <t>Beton C12/15, X0</t>
  </si>
  <si>
    <t>Podkladní beton - 
- opěrné stěny: 6,78=6,780 [A] 
- pod drenáž: 1,25=1,250 [B] 
Celkem: A+B=8,030 [C]</t>
  </si>
  <si>
    <t>Přidružená stavební výroba</t>
  </si>
  <si>
    <t>711127</t>
  </si>
  <si>
    <t>IZOLACE BĚŽN KONSTR PROTI TLAK VODĚ Z PE FÓLIÍ</t>
  </si>
  <si>
    <t>Nopová fólie ; v.n. 20mm</t>
  </si>
  <si>
    <t>Opláštění opěrné stěny: 35,04+85,67=120,710 [A]</t>
  </si>
  <si>
    <t>711509</t>
  </si>
  <si>
    <t>OCHRANA IZOLACE NA POVRCHU TEXTILIÍ</t>
  </si>
  <si>
    <t>Geotextilie 300 g/m2</t>
  </si>
  <si>
    <t>875342</t>
  </si>
  <si>
    <t>POTRUBÍ DREN Z TRUB PLAST DN DO 200MM DĚROVANÝCH</t>
  </si>
  <si>
    <t>SN8, DN200 mm, perforace š. 5 mm, 220°, sklon 3%  
vč. ukončení (vyústění)</t>
  </si>
  <si>
    <t>Podélná drenáž: 31,19=31,190 [A]</t>
  </si>
  <si>
    <t>935211</t>
  </si>
  <si>
    <t>PŘÍKOPOVÉ ŽLABY Z BETON TVÁRNIC ŠÍŘ DO 600MM DO ŠTĚRKOPÍSKU TL 100MM</t>
  </si>
  <si>
    <t>žlab š. 600mm do pískového lože tl. 100mm</t>
  </si>
  <si>
    <t>Odvodnění líce opěrné stěny: 29,02=29,020 [A]</t>
  </si>
  <si>
    <t>SO 104.1</t>
  </si>
  <si>
    <t>Přeložka silnice III/2322 - západní část</t>
  </si>
  <si>
    <t>dle pol. 123738: 453,3*1,8=815,940 [A]</t>
  </si>
  <si>
    <t>Demolice celého souvrství vozovky - tl. 0,44m (živice 0,11m): 129,0*0,11=14,190 [A]</t>
  </si>
  <si>
    <t>Demolice celého souvrství vozovky - tl. 0,44m (štěrk 0,20m): 129,0*0,20=25,800 [A]</t>
  </si>
  <si>
    <t>Demolice celého souvrství vozovky - tl. 0,44m (beton 0,13m): 129,0*0,13=16,770 [A]</t>
  </si>
  <si>
    <t>Zemní práce - sejmutí ornice v tl. 0,25m: 3290*0,25=822,500 [A]</t>
  </si>
  <si>
    <t>Zemní práce - výkopy: (2827+195)*0,85=2 568,700 [A]</t>
  </si>
  <si>
    <t>Zemní práce - výkopy: (2827+195)*0,15=453,300 [A]</t>
  </si>
  <si>
    <t>Krajnice z recyklátu - pol. 17310 (meziskládka): 95=95,000 [A]</t>
  </si>
  <si>
    <t>Recyklace vybouraných konstrukcí na meziskládce 
dle pol. 113132: 14,19=14,190 [A] 
dle pol. 113322: 25,80=25,800 [B] 
dle pol. 113342: 16,77=16,770 [C] 
Celkem: A+B+C=56,760 [D]</t>
  </si>
  <si>
    <t>Násypy z upraveného materiálu: 174*0,85=147,900 [A]</t>
  </si>
  <si>
    <t>dle pol. 123738: 453,3=453,300 [A]</t>
  </si>
  <si>
    <t>Násypy z nakupovaného materiálu: 174*0,15+5=31,100 [A]</t>
  </si>
  <si>
    <t>Dosypávky pod krajnicí z recyklátu (meziskládka): 95=95,000 [A]</t>
  </si>
  <si>
    <t>Rozprostření ornice tl. 150mm a zatravnění - příprava plochy pro rozprostření ornice: 339/0,15=2 260,000 [A]</t>
  </si>
  <si>
    <t>Rozprostření ornice tl. 150mm a zatravnění: 339=339,000 [A]</t>
  </si>
  <si>
    <t>Rozprostření ornice tl. 150mm a zatravnění: 339/0,15=2 260,000 [A]</t>
  </si>
  <si>
    <t>úprava aktivní zóny: 1095/0,45=2 433,333 [A]</t>
  </si>
  <si>
    <t>úprava aktivní zóny (+4x0,5%): 4*1095/0,45=9 733,333 [A]</t>
  </si>
  <si>
    <t>Nová komunikace (D1-N-6): 1947*1,06=2 063,820 [A]</t>
  </si>
  <si>
    <t>Nová komunikace (D1-N-6): 1947*1,14=2 219,580 [A]</t>
  </si>
  <si>
    <t>krajnice nezpevněná z R-materiálu - Nová komunikace: 47=47,000 [A]</t>
  </si>
  <si>
    <t>Nová komunikace (D1-N-6): 1947*1,05=2 044,350 [A]</t>
  </si>
  <si>
    <t>Nová komunikace (D1-N-6): 1947*1,02=1 985,940 [A]</t>
  </si>
  <si>
    <t>Nová komunikace (D1-N-6): 1947=1 947,000 [A]</t>
  </si>
  <si>
    <t>Nová komunikace (D1-N-6): 1947*1,025=1 995,675 [A]</t>
  </si>
  <si>
    <t>propustek DN 600 - železobeton: 15=15,000 [A] 
propustek DN 600 - železobeton: 15=15,000 [B] 
Celkem: A+B=30,000 [C]</t>
  </si>
  <si>
    <t>Zpevněný příkop: 140=140,000 [A]</t>
  </si>
  <si>
    <t>SO 104.2</t>
  </si>
  <si>
    <t>Přeložka silnice III/2322 - východní část</t>
  </si>
  <si>
    <t>dle pol. 123738: 315,3*1,8=567,540 [A] 
dle pol. 21263: 270*0,15*1,8=72,900 [B] 
Celkem: A+B=640,440 [C]</t>
  </si>
  <si>
    <t>Demolice celého souvrství vozovky - tl. 0,44m (živice 0,11m): 2228,0*0,11=245,080 [A]</t>
  </si>
  <si>
    <t>Demolice celého souvrství vozovky - tl. 0,44m (štěrk 0,20m): 2228,0*0,20=445,600 [A]</t>
  </si>
  <si>
    <t>Demolice celého souvrství vozovky - tl. 0,44m (beton 0,13m): 2228,0*0,13=289,640 [A]</t>
  </si>
  <si>
    <t>Zemní práce - sejmutí ornice v tl. 0,25m: 2994*0,25=748,500 [A]</t>
  </si>
  <si>
    <t>Zemní práce - výkopy: (1973+129)*0,85=1 786,700 [A]</t>
  </si>
  <si>
    <t>Zemní práce - výkopy: (1973+129)*0,15=315,300 [A]</t>
  </si>
  <si>
    <t>Krajnice z recyklátu - pol. 17310 (meziskládka): 171=171,000 [A]</t>
  </si>
  <si>
    <t>Recyklace vybouraných konstrukcí na meziskládce 
dle pol. 113132: 245,08=245,080 [A] 
dle pol. 113322: 445,60=445,600 [B] 
dle pol. 113342: 289,64=289,640 [C] 
Celkem: A+B+C=980,320 [D]</t>
  </si>
  <si>
    <t>Násypy z upraveného materiálu: 2718*0,85=2 310,300 [A]</t>
  </si>
  <si>
    <t>dle pol. 123738: 315,3=315,300 [A]</t>
  </si>
  <si>
    <t>Násypy z nakupovaného materiálu: 2718*0,15+18=425,700 [A]</t>
  </si>
  <si>
    <t>Dosypávky pod krajnicí z recyklátu (meziskládka): 171=171,000 [A]</t>
  </si>
  <si>
    <t>Výšková úprava chodníku (D2-D-1): 140=140,000 [A]</t>
  </si>
  <si>
    <t>Rozprostření ornice tl. 150mm a zatravnění - příprava plochy pro rozprostření ornice: 457/0,15=3 046,667 [A]</t>
  </si>
  <si>
    <t>Rozprostření ornice tl. 150mm a zatravnění: 457=457,000 [A]</t>
  </si>
  <si>
    <t>Rozprostření ornice tl. 150mm a zatravnění: 457/0,15=3 046,667 [A]</t>
  </si>
  <si>
    <t>úprava aktivní zóny: 2904/0,45=6 453,333 [A]</t>
  </si>
  <si>
    <t>úprava aktivní zóny (+4x0,5%): 4*2904/0,45=25 813,333 [A]</t>
  </si>
  <si>
    <t>Nová komunikace (D1-N-6): 4175*1,06=4 425,500 [A]</t>
  </si>
  <si>
    <t>Nová komunikace (D1-N-6): 4175*1,14=4 759,500 [A]</t>
  </si>
  <si>
    <t>krajnice nezpevněná z R-materiálu - Nová komunikace: 87=87,000 [A]</t>
  </si>
  <si>
    <t>Nová komunikace (D1-N-6): 4175*1,05=4 383,750 [A]</t>
  </si>
  <si>
    <t>Nová komunikace (D1-N-6): 4175*1,02=4 258,500 [A]</t>
  </si>
  <si>
    <t>Nová komunikace (D1-N-6): 4175=4 175,000 [A]</t>
  </si>
  <si>
    <t>Nová komunikace (D1-N-6): 4175*1,025=4 279,375 [A]</t>
  </si>
  <si>
    <t>betonový silniční obrubník</t>
  </si>
  <si>
    <t>Výšková úprava chodníku: 49=49,000 [A]</t>
  </si>
  <si>
    <t>propustek DN 600 - železobeton km 0.518 66: 23=23,000 [A] 
propustek DN 600 - železobeton: 30=30,000 [B] 
Celkem: A+B=53,000 [C]</t>
  </si>
  <si>
    <t>Zpevněný příkop: 400=400,000 [A]</t>
  </si>
  <si>
    <t>SO 105</t>
  </si>
  <si>
    <t>Přeložka silnice III/2325</t>
  </si>
  <si>
    <t>dle pol. 123738: 42,6*1,8=76,680 [A] 
dle pol. 21263: 85*0,15*1,8=22,950 [B] 
Celkem: A+B=99,630 [C]</t>
  </si>
  <si>
    <t>Demolice celého souvrství vozovky - tl. 0,44m (živice 0,11m): 250,0*0,11=27,500 [A]</t>
  </si>
  <si>
    <t>Demolice celého souvrství vozovky - tl. 0,44m (štěrk 0,20m): 250,0*0,20=50,000 [A]</t>
  </si>
  <si>
    <t>Demolice celého souvrství vozovky - tl. 0,44m (beton 0,13m): 250,0*0,13=32,500 [A]</t>
  </si>
  <si>
    <t>Zemní práce - výkopy: 284*0,85=241,400 [A]</t>
  </si>
  <si>
    <t>Zemní práce - výkopy: 284*0,15=42,600 [A]</t>
  </si>
  <si>
    <t>Krajnice z recyklátu - pol. 17310 (meziskládka): 31=31,000 [A]</t>
  </si>
  <si>
    <t>Recyklace vybouraných konstrukcí na meziskládce 
dle pol. 113132: 27,50=27,500 [A] 
dle pol. 113322: 50,00=50,000 [B] 
dle pol. 113342: 32,50=32,500 [C] 
Celkem: A+B+C=110,000 [D]</t>
  </si>
  <si>
    <t>Násypy z upraveného materiálu: 67*0,85=56,950 [A]</t>
  </si>
  <si>
    <t>dle pol. 123738: 42,6=42,600 [A]</t>
  </si>
  <si>
    <t>Násypy z nakupovaného materiálu: 67*0,15=10,050 [A]</t>
  </si>
  <si>
    <t>Dosypávky pod krajnicí z recyklátu (meziskládka): 31=31,000 [A]</t>
  </si>
  <si>
    <t>Rozprostření ornice tl. 150mm a zatravnění - příprava plochy pro rozprostření ornice: 56/0,15=373,333 [A]</t>
  </si>
  <si>
    <t>Rozprostření ornice tl. 150mm a zatravnění: 56=56,000 [A]</t>
  </si>
  <si>
    <t>Rozprostření ornice tl. 150mm a zatravnění: 56/0,15=373,333 [A]</t>
  </si>
  <si>
    <t>Podélná drenáž: 85*1,6*0,5=68,000 [A]</t>
  </si>
  <si>
    <t>Podélná drenáž: 85=85,000 [A]</t>
  </si>
  <si>
    <t>Nová komunikace (D1-N-6): 900*1,06=954,000 [A]</t>
  </si>
  <si>
    <t>Nová komunikace (D1-N-6): 900*1,14=1 026,000 [A]</t>
  </si>
  <si>
    <t>krajnice nezpevněná z R-materiálu - Nová komunikace: 18=18,000 [A]</t>
  </si>
  <si>
    <t>Nová komunikace (D1-N-6): 900*1,05=945,000 [A]</t>
  </si>
  <si>
    <t>Nová komunikace (D1-N-6): 900*1,02=918,000 [A]</t>
  </si>
  <si>
    <t>Nová komunikace (D1-N-6): 900=900,000 [A]</t>
  </si>
  <si>
    <t>Nová komunikace (D1-N-6): 900*1,025=922,500 [A]</t>
  </si>
  <si>
    <t>SO 106</t>
  </si>
  <si>
    <t>Přeložka místní komunikace na Nový Dvůr</t>
  </si>
  <si>
    <t>dle pol. 123738: 8,25*1,8=14,850 [A]</t>
  </si>
  <si>
    <t>Demolice celého souvrství vozovky - tl. 0,44m (živice 0,11m): 70,0*0,11=7,700 [A]</t>
  </si>
  <si>
    <t>Demolice celého souvrství vozovky - tl. 0,44m (štěrk 0,20m): 70,0*0,20=14,000 [A]</t>
  </si>
  <si>
    <t>Demolice celého souvrství vozovky - tl. 0,44m (beton 0,13m): 70,0*0,13=9,100 [A]</t>
  </si>
  <si>
    <t>Zemní práce - sejmutí ornice v tl. 0,25m: 82*0,25=20,500 [A]</t>
  </si>
  <si>
    <t>Zemní práce - výkopy: 55*0,85=46,750 [A]</t>
  </si>
  <si>
    <t>Zemní práce - výkopy: 55*0,15=8,250 [A]</t>
  </si>
  <si>
    <t>Krajnice z recyklátu - pol. 17310 (meziskládka): 47=47,000 [A]</t>
  </si>
  <si>
    <t>Recyklace vybouraných konstrukcí na meziskládce 
dle pol. 113132: 7,70=7,700 [A] 
dle pol. 113322: 14,00=14,000 [B] 
dle pol. 113342: 9,10=9,100 [C] 
Celkem: A+B+C=30,800 [D]</t>
  </si>
  <si>
    <t>Násypy z upraveného materiálu: 51*0,85=43,350 [A]</t>
  </si>
  <si>
    <t>dle pol. 123738: 8,25=8,250 [A]</t>
  </si>
  <si>
    <t>Násypy z nakupovaného materiálu: 51*0,15=7,650 [A]</t>
  </si>
  <si>
    <t>Dosypávky pod krajnicí z recyklátu (meziskládka): 47=47,000 [A]</t>
  </si>
  <si>
    <t>Rozprostření ornice tl. 150mm a zatravnění - příprava plochy pro rozprostření ornice: 29/0,15=193,333 [A]</t>
  </si>
  <si>
    <t>Rozprostření ornice tl. 150mm a zatravnění: 29=29,000 [A]</t>
  </si>
  <si>
    <t>Rozprostření ornice tl. 150mm a zatravnění: 29/0,15=193,333 [A]</t>
  </si>
  <si>
    <t>Nová komunikace (D1-N-6): 734*1,06=778,040 [A]</t>
  </si>
  <si>
    <t>Chodník: 110+5=115,000 [A]</t>
  </si>
  <si>
    <t>Nová komunikace (D1-N-6): 734*1,14=836,760 [A]</t>
  </si>
  <si>
    <t>krajnice nezpevněná z R-materiálu - Nová komunikace: 24=24,000 [A]</t>
  </si>
  <si>
    <t>Nová komunikace (D1-N-6): 734*1,05=770,700 [A]</t>
  </si>
  <si>
    <t>Nová komunikace (D1-N-6): 734*1,02=748,680 [A]</t>
  </si>
  <si>
    <t>Nová komunikace (D1-N-6): 734=734,000 [A]</t>
  </si>
  <si>
    <t>Nová komunikace (D1-N-6): 734*1,025=752,350 [A]</t>
  </si>
  <si>
    <t>Chodník: 110=110,000 [A]</t>
  </si>
  <si>
    <t>Chodník: 5=5,000 [A]</t>
  </si>
  <si>
    <t>Chodník - záhonový obrubník 8 cm: 64=64,000 [A]</t>
  </si>
  <si>
    <t>Chodník - silniční betonový obrubník: 60=60,000 [A]</t>
  </si>
  <si>
    <t>obruba žulová - zkosená: 16=16,000 [A]</t>
  </si>
  <si>
    <t>propustek DN 600 - železobeton: 15=15,000 [A]</t>
  </si>
  <si>
    <t>SO 107.1</t>
  </si>
  <si>
    <t>Napojení obce Osek v km 4,500 - silnice</t>
  </si>
  <si>
    <t>dle pol. 123738: 895,8*1,8=1 612,440 [A] 
dle pol. 21263: 130*0,15*1,8=35,100 [B] 
Celkem: A+B=1 647,540 [C]</t>
  </si>
  <si>
    <t>Demolice celého souvrství vozovky - tl. 0,44m (živice 0,11m): 973,0*0,11=107,030 [A]</t>
  </si>
  <si>
    <t>Demolice celého souvrství vozovky - tl. 0,44m (štěrk 0,20m): 973,0*0,20=194,600 [A]</t>
  </si>
  <si>
    <t>Demolice celého souvrství vozovky - tl. 0,44m (beton 0,13m): 973,0*0,13=126,490 [A]</t>
  </si>
  <si>
    <t>Zemní práce - sejmutí ornice v tl. 0,25m: 6340*0,25=1 585,000 [A]</t>
  </si>
  <si>
    <t>Zemní práce - výkopy: (5935+37)*0,85=5 076,200 [A]</t>
  </si>
  <si>
    <t>Zemní práce - výkopy: (5935+37)*0,15=895,800 [A]</t>
  </si>
  <si>
    <t>Krajnice z recyklátu - pol. 17310 (meziskládka): 174=174,000 [A]</t>
  </si>
  <si>
    <t>Recyklace vybouraných konstrukcí na meziskládce 
dle pol. 113132: 107,03=107,030 [A] 
dle pol. 113322: 194,60=194,600 [B] 
dle pol. 113342: 126,49=126,490 [C] 
Celkem: A+B+C=428,120 [D]</t>
  </si>
  <si>
    <t>Násypy z upraveného materiálu: 2709*0,85=2 302,650 [A]</t>
  </si>
  <si>
    <t>dle pol. 123738: 895,8=895,800 [A]</t>
  </si>
  <si>
    <t>Násypy z nakupovaného materiálu: 2709*0,15+51=457,350 [A]</t>
  </si>
  <si>
    <t>Dosypávky pod krajnicí z recyklátu (meziskládka): 174=174,000 [A]</t>
  </si>
  <si>
    <t>Rozprostření ornice tl. 150mm a zatravnění - příprava plochy pro rozprostření ornice: 656/0,15=4 373,333 [A]</t>
  </si>
  <si>
    <t>Rozprostření ornice tl. 150mm a zatravnění: 656=656,000 [A]</t>
  </si>
  <si>
    <t>Rozprostření ornice tl. 150mm a zatravnění: 656/0,15=4 373,333 [A]</t>
  </si>
  <si>
    <t>Podélná drenáž: 130*1,6*0,5=104,000 [A]</t>
  </si>
  <si>
    <t>Podélná drenáž: 65+65=130,000 [A]</t>
  </si>
  <si>
    <t>stabilizace vápnem 3% CaO na mocnost vrstvy 0,5 m po zhutnění  
zahrnuje i úpravu pláně se zhutněním</t>
  </si>
  <si>
    <t>úprava podloží / aktivní zóny: 2802/0,5=5 604,000 [A]</t>
  </si>
  <si>
    <t>stabilizace vápnem 3% CaO na mocnost vrstvy 0,5 m po zhutnění</t>
  </si>
  <si>
    <t>úprava podloží / aktivní zóny (+2x0,5%): 2*2802/0,5=11 208,000 [A]</t>
  </si>
  <si>
    <t>Nová komunikace (D1-N-6): 3925*1,06=4 160,500 [A]</t>
  </si>
  <si>
    <t>Chodník: 137+15=152,000 [A]</t>
  </si>
  <si>
    <t>Nová komunikace (D1-N-6): 3925*1,14=4 474,500 [A]</t>
  </si>
  <si>
    <t>krajnice nezpevněná z R-materiálu - Nová komunikace: 88=88,000 [A]</t>
  </si>
  <si>
    <t>Nová komunikace (D1-N-6): 3925*1,05=4 121,250 [A]</t>
  </si>
  <si>
    <t>Nová komunikace (D1-N-6): 3925*1,02=4 003,500 [A]</t>
  </si>
  <si>
    <t>Nová komunikace (D1-N-6): 3925=3 925,000 [A]</t>
  </si>
  <si>
    <t>Nová komunikace (D1-N-6): 3925*1,025=4 023,125 [A]</t>
  </si>
  <si>
    <t>Chodník: 137=137,000 [A]</t>
  </si>
  <si>
    <t>Chodník: 15=15,000 [A]</t>
  </si>
  <si>
    <t>Podélná drenáž - šachty po cca 100m (1 ks v trase): 2=2,000 [A]</t>
  </si>
  <si>
    <t>Chodník - záhonový obrubník 8 cm: 74=74,000 [A]</t>
  </si>
  <si>
    <t>Chodník - silniční betonový obrubník: 70=70,000 [A]</t>
  </si>
  <si>
    <t>obruba žulová - zkosená: 15=15,000 [A]</t>
  </si>
  <si>
    <t>propustek DN 600 - železobeton km 0.440 00: 25=25,000 [A] 
propustek DN 600 - železobeton: 3*15=45,000 [B] 
Celkem: A+B=70,000 [C]</t>
  </si>
  <si>
    <t>Zpevněný příkop: 210=210,000 [A]</t>
  </si>
  <si>
    <t>SO 107.2</t>
  </si>
  <si>
    <t>Napojení obce Osek v km 4,500 - nástupiště</t>
  </si>
  <si>
    <t>Nový chodník: 60=60,000 [A]</t>
  </si>
  <si>
    <t>Nový chodník (D2-D-1): 60=60,000 [A]</t>
  </si>
  <si>
    <t>Nový chodník: 58=58,000 [A]</t>
  </si>
  <si>
    <t>SO 108</t>
  </si>
  <si>
    <t>Provizorní napojení na sil. II/232</t>
  </si>
  <si>
    <t>dle pol. 123738: 144,9*1,8=260,820 [A] 
dle pol. 21263: 128*0,15*1,8=34,560 [B] 
Celkem: A+B=295,380 [C]</t>
  </si>
  <si>
    <t>Demolice celého souvrství vozovky - tl. 0,44m (živice 0,11m): 571,0*0,11=62,810 [A]</t>
  </si>
  <si>
    <t>Demolice celého souvrství vozovky - tl. 0,44m (štěrk 0,20m): 571,0*0,20=114,200 [A]</t>
  </si>
  <si>
    <t>Demolice celého souvrství vozovky - tl. 0,44m (beton 0,13m): 571,0*0,13=74,230 [A]</t>
  </si>
  <si>
    <t>Zemní práce - sejmutí ornice v tl. 0,25m: 4500*0,25=1 125,000 [A]</t>
  </si>
  <si>
    <t>Zemní práce - výkopy: (928+38)*0,85=821,100 [A]</t>
  </si>
  <si>
    <t>Zemní práce - výkopy: (928+38)*0,15=144,900 [A]</t>
  </si>
  <si>
    <t>Krajnice z recyklátu - pol. 17310 (meziskládka): 136=136,000 [A]</t>
  </si>
  <si>
    <t>Recyklace vybouraných konstrukcí na meziskládce 
dle pol. 113132: 62,81=62,810 [A] 
dle pol. 113322: 114,20=114,200 [B] 
dle pol. 113342: 74,23=74,230 [C] 
Celkem: A+B+C=251,240 [D]</t>
  </si>
  <si>
    <t>Násypy z upraveného materiálu: 772*0,85=656,200 [A]</t>
  </si>
  <si>
    <t>dle pol. 123738: 144,9=144,900 [A]</t>
  </si>
  <si>
    <t>Násypy z nakupovaného materiálu: 772*0,15+24=139,800 [A]</t>
  </si>
  <si>
    <t>Dosypávky pod krajnicí z recyklátu (meziskládka): 136=136,000 [A]</t>
  </si>
  <si>
    <t>Rozprostření ornice tl. 150mm a zatravnění - příprava plochy pro rozprostření ornice: 357/0,15=2 380,000 [A]</t>
  </si>
  <si>
    <t>Rozprostření ornice tl. 150mm a zatravnění: 357=357,000 [A]</t>
  </si>
  <si>
    <t>Rozprostření ornice tl. 150mm a zatravnění: 357/0,15=2 380,000 [A]</t>
  </si>
  <si>
    <t>Podélná drenáž: 128*1,6*0,5=102,400 [A]</t>
  </si>
  <si>
    <t>Podélná drenáž: 128=128,000 [A]</t>
  </si>
  <si>
    <t>úprava podloží / aktivní zóny: 1322/0,5=2 644,000 [A]</t>
  </si>
  <si>
    <t>úprava podloží / aktivní zóny (+2x0,5%): 2*1322/0,5=5 288,000 [A]</t>
  </si>
  <si>
    <t>Nová komunikace (D1-N-6): 2400*1,06=2 544,000 [A]</t>
  </si>
  <si>
    <t>Nová komunikace (D1-N-6): 2400*1,14=2 736,000 [A]</t>
  </si>
  <si>
    <t>krajnice nezpevněná z R-materiálu - Nová komunikace: 57=57,000 [A]</t>
  </si>
  <si>
    <t>Nová komunikace (D1-N-6): 2400*1,05=2 520,000 [A]</t>
  </si>
  <si>
    <t>Nová komunikace (D1-N-6): 2400*1,02=2 448,000 [A]</t>
  </si>
  <si>
    <t>Nová komunikace (D1-N-6): 2400=2 400,000 [A]</t>
  </si>
  <si>
    <t>Nová komunikace (D1-N-6): 2400*1,025=2 460,000 [A]</t>
  </si>
  <si>
    <t>propustek DN 600: 15=15,000 [A]</t>
  </si>
  <si>
    <t>Zpevněný příkop: 155+240+229+21=645,000 [A]</t>
  </si>
  <si>
    <t>SO 109</t>
  </si>
  <si>
    <t>Napojení polní cesty v km 0,485</t>
  </si>
  <si>
    <t>dle pol. 123738: 522,6*1,8=940,680 [A] 
dle pol. 21263: 200*0,15*1,8=54,000 [B] 
Celkem: A+B=994,680 [C]</t>
  </si>
  <si>
    <t>Demolice celého souvrství vozovky - tl. 0,44m (živice 0,11m): 192,0*0,11=21,120 [A]</t>
  </si>
  <si>
    <t>Demolice celého souvrství vozovky - tl. 0,44m (štěrk 0,20m): 192,0*0,20=38,400 [A]</t>
  </si>
  <si>
    <t>Demolice celého souvrství vozovky - tl. 0,44m (beton 0,13m): 192,0*0,13=24,960 [A]</t>
  </si>
  <si>
    <t>Zemní práce - sejmutí ornice v tl. 0,25m: 630*0,25=157,500 [A]</t>
  </si>
  <si>
    <t>Zemní práce - výkopy: 3484*0,85=2 961,400 [A]</t>
  </si>
  <si>
    <t>Zemní práce - výkopy: 3484*0,15=522,600 [A]</t>
  </si>
  <si>
    <t>Krajnice z recyklátu - pol. 17310 (meziskládka): 49=49,000 [A]</t>
  </si>
  <si>
    <t>Recyklace vybouraných konstrukcí na meziskládce 
dle pol. 113132: 21,12=21,120 [A] 
dle pol. 113322: 38,40=38,400 [B] 
dle pol. 113342: 24,96=24,960 [C] 
Celkem: A+B+C=84,480 [D]</t>
  </si>
  <si>
    <t>Násypy z upraveného materiálu: 13*0,85=11,050 [A]</t>
  </si>
  <si>
    <t>dle pol. 123738: 522,6=522,600 [A]</t>
  </si>
  <si>
    <t>Násypy z nakupovaného materiálu: 13*0,15=1,950 [A]</t>
  </si>
  <si>
    <t>Dosypávky pod krajnicí z recyklátu (meziskládka): 49=49,000 [A]</t>
  </si>
  <si>
    <t>Rozprostření ornice tl. 150mm a zatravnění - příprava plochy pro rozprostření ornice: 213/0,15=1 420,000 [A]</t>
  </si>
  <si>
    <t>Rozprostření ornice tl. 150mm a zatravnění: 213=213,000 [A]</t>
  </si>
  <si>
    <t>Rozprostření ornice tl. 150mm a zatravnění: 213/0,15=1 420,000 [A]</t>
  </si>
  <si>
    <t>Podélná drenáž: 200*1,6*0,5=160,000 [A]</t>
  </si>
  <si>
    <t>Podélná drenáž: 200=200,000 [A]</t>
  </si>
  <si>
    <t>liniový odvodňovací žlab u sjezdu š. 150mm: 8*0,15=1,200 [A]</t>
  </si>
  <si>
    <t>ŠDA ; tl. 150mm  
vč. rozšíření v krajích trasy o 12%</t>
  </si>
  <si>
    <t>Nová komunikace  (D1-N-2): 514*1,12=575,680 [A]</t>
  </si>
  <si>
    <t>min. ŠDB ; tl. 150mm  
vč. rozšíření v krajích trasy o 28%</t>
  </si>
  <si>
    <t>Nová komunikace  (D1-N-2): 514*1,28=657,920 [A]</t>
  </si>
  <si>
    <t>krajnice nezpevněná z R-materiálu - Nová komunikace  (D1-N-2): 16=16,000 [A]</t>
  </si>
  <si>
    <t>PS ; EP ; 0,30 kg/m2  
vč. rozšíření v krajích trasy o 3%</t>
  </si>
  <si>
    <t>Nová komunikace  (D1-N-2): 514*1,03=529,420 [A]</t>
  </si>
  <si>
    <t>Nová komunikace  (D1-N-2): 514=514,000 [A]</t>
  </si>
  <si>
    <t>574E46</t>
  </si>
  <si>
    <t>ASFALTOVÝ BETON PRO PODKLADNÍ VRSTVY ACP 16+, 16S TL. 50MM</t>
  </si>
  <si>
    <t>ACP 16+ ; tl. 50mm  
vč. rozšíření v krajích trasy o 4%</t>
  </si>
  <si>
    <t>Nová komunikace  (D1-N-2): 514*1,04=534,560 [A]</t>
  </si>
  <si>
    <t>Podélná drenáž - šachty po cca 100m: 2=2,000 [A]</t>
  </si>
  <si>
    <t>Zpevněný příkop: 195=195,000 [A]</t>
  </si>
  <si>
    <t>liniový odvodňovací žlab u sjezdu š. 150mm: 8-1=7,000 [A]</t>
  </si>
  <si>
    <t>SO 111.1</t>
  </si>
  <si>
    <t>Napojení MK v km 3,689 - MK</t>
  </si>
  <si>
    <t>dle pol. 123738: 15,15*1,8=27,270 [A] 
dle pol. 21263: 100*0,15*1,8=27,000 [B] 
Celkem: A+B=54,270 [C]</t>
  </si>
  <si>
    <t>Demolice celého souvrství vozovky - tl. 0,44m (živice 0,11m): 142,0*0,11=15,620 [A]</t>
  </si>
  <si>
    <t>Demolice celého souvrství vozovky - tl. 0,44m (štěrk 0,20m): 142,0*0,20=28,400 [A]</t>
  </si>
  <si>
    <t>Demolice celého souvrství vozovky - tl. 0,44m (beton 0,13m): 142,0*0,13=18,460 [A]</t>
  </si>
  <si>
    <t>Zemní práce - sejmutí ornice v tl. 0,25m: 625*0,25=156,250 [A]</t>
  </si>
  <si>
    <t>Zemní práce - výkopy: (80+21)*0,85=85,850 [A]</t>
  </si>
  <si>
    <t>Zemní práce - výkopy: (80+21)*0,15=15,150 [A]</t>
  </si>
  <si>
    <t>Recyklace vybouraných konstrukcí na meziskládce 
dle pol. 113132: 15,62=15,620 [A] 
dle pol. 113322: 28,40=28,400 [B] 
dle pol. 113342: 18,46=18,460 [C] 
Celkem: A+B+C=62,480 [D]</t>
  </si>
  <si>
    <t>Násypy z upraveného materiálu: 800*0,85=680,000 [A]</t>
  </si>
  <si>
    <t>dle pol. 123738: 15,15=15,150 [A]</t>
  </si>
  <si>
    <t>Násypy z nakupovaného materiálu: 800*0,15+15=135,000 [A]</t>
  </si>
  <si>
    <t>Rozprostření ornice tl. 150mm a zatravnění - příprava plochy pro rozprostření ornice: 22/0,15=146,667 [A]</t>
  </si>
  <si>
    <t>Rozprostření ornice tl. 150mm a zatravnění: 22=22,000 [A]</t>
  </si>
  <si>
    <t>Rozprostření ornice tl. 150mm a zatravnění: 22/0,15=146,667 [A]</t>
  </si>
  <si>
    <t>Podélná drenáž: 100*1,6*0,5=80,000 [A]</t>
  </si>
  <si>
    <t>Podélná drenáž: 100=100,000 [A]</t>
  </si>
  <si>
    <t>Nová komunikace (D1-N-6): 867*1,06=919,020 [A]</t>
  </si>
  <si>
    <t>Nová komunikace (D1-N-6): 867*1,14=988,380 [A]</t>
  </si>
  <si>
    <t>krajnice nezpevněná z R-materiálu - Nová komunikace: 17=17,000 [A]</t>
  </si>
  <si>
    <t>Nová komunikace (D1-N-6): 867*1,05=910,350 [A]</t>
  </si>
  <si>
    <t>Nová komunikace (D1-N-6): 867*1,02=884,340 [A]</t>
  </si>
  <si>
    <t>Nová komunikace (D1-N-6): 867=867,000 [A]</t>
  </si>
  <si>
    <t>Nová komunikace (D1-N-6): 867*1,025=888,675 [A]</t>
  </si>
  <si>
    <t>propustek DN 600 - železobeton: 17=17,000 [A]</t>
  </si>
  <si>
    <t>SO 111.2</t>
  </si>
  <si>
    <t>Napojení MK v km 3,689 - polní cesta</t>
  </si>
  <si>
    <t>dle pol. 123738: 3,75*1,8=6,750 [A]</t>
  </si>
  <si>
    <t>Zemní práce - sejmutí ornice v tl. 0,25m: 1373*0,25=343,250 [A]</t>
  </si>
  <si>
    <t>Zemní práce - výkopy: 25*0,85=21,250 [A]</t>
  </si>
  <si>
    <t>Zemní práce - výkopy: 25*0,15=3,750 [A]</t>
  </si>
  <si>
    <t>Násypy z upraveného materiálu: 1353*0,85=1 150,050 [A]</t>
  </si>
  <si>
    <t>dle pol. 123738: 3,75=3,750 [A]</t>
  </si>
  <si>
    <t>Násypy z nakupovaného materiálu: 1353*0,15=202,950 [A]</t>
  </si>
  <si>
    <t>Nová komunikace (D1-N-6): 800*1,06=848,000 [A]</t>
  </si>
  <si>
    <t>Nová komunikace (D1-N-6): 800*1,14=912,000 [A]</t>
  </si>
  <si>
    <t>krajnice nezpevněná z R-materiálu - Nová komunikace: 22=22,000 [A]</t>
  </si>
  <si>
    <t>Nová komunikace (D1-N-6): 800*1,05=840,000 [A]</t>
  </si>
  <si>
    <t>Nová komunikace (D1-N-6): 800*1,02=816,000 [A]</t>
  </si>
  <si>
    <t>Nová komunikace (D1-N-6): 800=800,000 [A]</t>
  </si>
  <si>
    <t>Nová komunikace (D1-N-6): 800*1,025=820,000 [A]</t>
  </si>
  <si>
    <t>propustek DN 600 - železobeton: 20=20,000 [A]</t>
  </si>
  <si>
    <t>SO 122</t>
  </si>
  <si>
    <t>Stezka pro pěší a cyklisty v k.ú. Rokycany</t>
  </si>
  <si>
    <t>dle pol. 123738: 756,0*1,8=1 360,800 [A] 
dle pol. 21263: 436*0,15*1,8=117,720 [B] 
Celkem: A+B=1 478,520 [C]</t>
  </si>
  <si>
    <t>Zemní práce - výkopy: 5040*0,85=4 284,000 [A]</t>
  </si>
  <si>
    <t>Zemní práce - výkopy: 5040*0,15=756,000 [A]</t>
  </si>
  <si>
    <t>Násypy z upraveného materiálu: 155*0,85=131,750 [A]</t>
  </si>
  <si>
    <t>dle pol. 123738: 756,0=756,000 [A]</t>
  </si>
  <si>
    <t>Násypy z nakupovaného materiálu: 155*0,15=23,250 [A]</t>
  </si>
  <si>
    <t>Rozprostření ornice tl. 150mm a zatravnění - příprava plochy pro rozprostření ornice: 170/0,15=1 133,333 [A]</t>
  </si>
  <si>
    <t>Rozprostření ornice tl. 150mm a zatravnění: 170=170,000 [A]</t>
  </si>
  <si>
    <t>Rozprostření ornice tl. 150mm a zatravnění: 170/0,15=1 133,333 [A]</t>
  </si>
  <si>
    <t>Podélná drenáž: 436*1,6*0,5=348,800 [A]</t>
  </si>
  <si>
    <t>Podélná drenáž: 436=436,000 [A]</t>
  </si>
  <si>
    <t>min. ŠDB ; tl. 150mm</t>
  </si>
  <si>
    <t>Souvrství D2-N-3: 1230=1 230,000 [A]</t>
  </si>
  <si>
    <t>56361</t>
  </si>
  <si>
    <t>VOZOVKOVÉ VRSTVY Z RECYKLOVANÉHO MATERIÁLU TL DO 50MM</t>
  </si>
  <si>
    <t>R-mat ; tl. 50mm</t>
  </si>
  <si>
    <t>PS ; EP ; 0,30 kg/m2</t>
  </si>
  <si>
    <t>574A43</t>
  </si>
  <si>
    <t>ASFALTOVÝ BETON PRO OBRUSNÉ VRSTVY ACO 11 TL. 50MM</t>
  </si>
  <si>
    <t>ACO 11 ; tl. 50mm</t>
  </si>
  <si>
    <t>Podélná drenáž - šachty po cca 100m: 4=4,000 [A]</t>
  </si>
  <si>
    <t>89514.R</t>
  </si>
  <si>
    <t>DRENÁŽNÍ ŠACHTICE SPADIŠTNÍ VÝŠKY 5,2M</t>
  </si>
  <si>
    <t>VČ. PAŽENÍ, ZEMNÍCH PRACÍ - KOMPLETNÍ PROVEDENÍ</t>
  </si>
  <si>
    <t>spadiš'tová šachta DN 1000, hl. 5,2m: 2=2,000 [A]</t>
  </si>
  <si>
    <t>vč. odboček</t>
  </si>
  <si>
    <t>horská vpusť nová: 2=2,000 [A]</t>
  </si>
  <si>
    <t>horská vpusť nová: 2=2,000 [A] 
spadiš'tová šachta DN 1000, hl. 5,2m: 2=2,000 [B] 
Celkem: A+B=4,000 [C]</t>
  </si>
  <si>
    <t>9111B1</t>
  </si>
  <si>
    <t>ZÁBRADLÍ SILNIČNÍ SE SVISLOU VÝPLNÍ - DODÁVKA A MONTÁŽ</t>
  </si>
  <si>
    <t>vč. kotvení do patek a PKO</t>
  </si>
  <si>
    <t>Zábrdlí v. 1,3m s výplní: 168=168,000 [A]</t>
  </si>
  <si>
    <t>91710</t>
  </si>
  <si>
    <t>OBRUBY Z BETONOVÝCH PALISÁD</t>
  </si>
  <si>
    <t>palisáda pr.200 mm - 2m: 102*0,2*2,0=40,800 [A] 
palisáda pr.200 mm - 1.5m: (32+29)*0,2*1,5=18,300 [B] 
Celkem: A+B=59,100 [C]</t>
  </si>
  <si>
    <t>obrubník sadový 80/200: 900=900,000 [A]</t>
  </si>
  <si>
    <t>Zpevněný příkop: 190=190,000 [A]</t>
  </si>
  <si>
    <t>skluz: 19=19,000 [A]</t>
  </si>
  <si>
    <t>SO 123</t>
  </si>
  <si>
    <t>Stezka pro pěší a cyklisty v k.ú. Litohlavy</t>
  </si>
  <si>
    <t>dle pol. 123738: 268,8*1,8=483,840 [A] 
dle pol. 21263: 120*0,15*1,8=32,400 [B] 
Celkem: A+B=516,240 [C]</t>
  </si>
  <si>
    <t>Zemní práce - sejmutí ornice v tl. 0,25m: 1290*0,25=322,500 [A]</t>
  </si>
  <si>
    <t>Zemní práce - výkopy: 1792*0,85=1 523,200 [A]</t>
  </si>
  <si>
    <t>Zemní práce - výkopy: 1792*0,15=268,800 [A]</t>
  </si>
  <si>
    <t>Násypy z upraveného materiálu: 1062*0,85=902,700 [A]</t>
  </si>
  <si>
    <t>dle pol. 123738: 268,8=268,800 [A]</t>
  </si>
  <si>
    <t>Násypy z nakupovaného materiálu: 1062*0,15=159,300 [A]</t>
  </si>
  <si>
    <t>Rozprostření ornice tl. 150mm a zatravnění - příprava plochy pro rozprostření ornice: 234/0,15=1 560,000 [A]</t>
  </si>
  <si>
    <t>Rozprostření ornice tl. 150mm a zatravnění: 234=234,000 [A]</t>
  </si>
  <si>
    <t>Rozprostření ornice tl. 150mm a zatravnění: 234/0,15=1 560,000 [A]</t>
  </si>
  <si>
    <t>Podélná drenáž: 120*1,6*0,5=96,000 [A]</t>
  </si>
  <si>
    <t>Podélná drenáž: 120=120,000 [A]</t>
  </si>
  <si>
    <t>Souvrství D2-N-3: 925=925,000 [A]</t>
  </si>
  <si>
    <t>Zábrdlí v. 1,3m s výplní: 235=235,000 [A]</t>
  </si>
  <si>
    <t>obrubník sadový 80/200: 740=740,000 [A]</t>
  </si>
  <si>
    <t>SO 130</t>
  </si>
  <si>
    <t>Provizorní komunikace</t>
  </si>
  <si>
    <t>bet. recyklát</t>
  </si>
  <si>
    <t>dle pol. 113328: 1680*1,9=3 192,000 [A]</t>
  </si>
  <si>
    <t>113328</t>
  </si>
  <si>
    <t>ODSTRAN PODKL ZPEVNĚNÝCH PLOCH Z KAMENIVA NESTMEL, ODVOZ DO 20KM</t>
  </si>
  <si>
    <t>alternativní položka - předpoklad betonový recyklát  
vč. odvozu a uložení na trvalou skládku dle dispozic zhotovitele, vzdálenost uvedena orientačně</t>
  </si>
  <si>
    <t>recyklát 200 mm v šíři 6 m: 1400*6,0*0,2=1 680,000 [A]</t>
  </si>
  <si>
    <t>56364</t>
  </si>
  <si>
    <t>VOZOVKOVÉ VRSTVY Z RECYKLOVANÉHO MATERIÁLU TL DO 200MM</t>
  </si>
  <si>
    <t>část na konci hlavní trasy, část pro SO 201  
předpoklad betonový recyklát</t>
  </si>
  <si>
    <t>recyklát 200 mm v šíři 6 m: 1400*6,0=8 400,000 [A]</t>
  </si>
  <si>
    <t>SO 140</t>
  </si>
  <si>
    <t>Sjezdy</t>
  </si>
  <si>
    <t>dle pol. 123738: 1030,95*1,8=1 855,710 [A] 
dle pol. 21263: 238*0,15*1,8=64,260 [B] 
Celkem: A+B=1 919,970 [C]</t>
  </si>
  <si>
    <t>Zemní práce - sejmutí ornice v tl. 0,25m: 2043*0,25=510,750 [A]</t>
  </si>
  <si>
    <t>Zemní práce - výkopy: 6873*0,85=5 842,050 [A]</t>
  </si>
  <si>
    <t>Zemní práce - výkopy: 6873*0,15=1 030,950 [A]</t>
  </si>
  <si>
    <t>Krajnice z recyklátu - pol. 17310 (meziskládka): 76=76,000 [A]</t>
  </si>
  <si>
    <t>dle pol. 123738: 1030,95=1 030,950 [A]</t>
  </si>
  <si>
    <t>Dosypávky pod krajnicí z recyklátu (meziskládka): 76=76,000 [A]</t>
  </si>
  <si>
    <t>Rozprostření ornice tl. 150mm a zatravnění - příprava plochy pro rozprostření ornice: 284/0,15=1 893,333 [A]</t>
  </si>
  <si>
    <t>Rozprostření ornice tl. 150mm a zatravnění: 284=284,000 [A]</t>
  </si>
  <si>
    <t>Rozprostření ornice tl. 150mm a zatravnění: 284/0,15=1 893,333 [A]</t>
  </si>
  <si>
    <t>Podélná drenáž: 238*1,6*0,5=190,400 [A]</t>
  </si>
  <si>
    <t>Podélná drenáž: 238=238,000 [A]</t>
  </si>
  <si>
    <t>liniový odvodňovací žlab u sjezdu š. 150mm: 26*0,15=3,900 [A]</t>
  </si>
  <si>
    <t>Nová komunikace  (D1-N-2): 1000*1,12=1 120,000 [A]</t>
  </si>
  <si>
    <t>Nová komunikace  (D1-N-2): 1000*1,28=1 280,000 [A]</t>
  </si>
  <si>
    <t>krajnice nezpevněná z R-materiálu - Nová komunikace  (D1-N-2): 17=17,000 [A]</t>
  </si>
  <si>
    <t>Nová komunikace  (D1-N-2): 1000*1,03=1 030,000 [A]</t>
  </si>
  <si>
    <t>Nová komunikace  (D1-N-2): 1000=1 000,000 [A]</t>
  </si>
  <si>
    <t>Nová komunikace  (D1-N-2): 1000*1,04=1 040,000 [A]</t>
  </si>
  <si>
    <t>liniový odvodňovací žlab u sjezdu š. 150mm: 2+2=4,000 [A]</t>
  </si>
  <si>
    <t>Zpevněný příkop: 302=302,000 [A]</t>
  </si>
  <si>
    <t>liniový odvodňovací žlab u sjezdu š. 150mm: 13+13-2=24,000 [A]</t>
  </si>
  <si>
    <t>SO 150</t>
  </si>
  <si>
    <t>Provizorní dopravní značení</t>
  </si>
  <si>
    <t>02710</t>
  </si>
  <si>
    <t>01</t>
  </si>
  <si>
    <t>POMOC PRÁCE ZŘÍZ NEBO ZAJIŠŤ OBJÍŽĎKY A PŘÍSTUP CESTY</t>
  </si>
  <si>
    <t>KPL</t>
  </si>
  <si>
    <t>Etapa 0+1  
DIO - dopravně inženýrské opatření  
- vypracování návrhu, projednání, zajištění DIR  
- realizace DIO dle TP66, případné dočasné zneplatnění stávajícího DZ  
- případné řízení provozu proškolenými pracovníky</t>
  </si>
  <si>
    <t>2a</t>
  </si>
  <si>
    <t>Etapa 2a  
DIO - dopravně inženýrské opatření  
- vypracování návrhu, projednání, zajištění DIR  
- realizace DIO dle TP66, případné dočasné zneplatnění stávajícího DZ  
- případné řízení provozu proškolenými pracovníky</t>
  </si>
  <si>
    <t>2b</t>
  </si>
  <si>
    <t>Etapa 2b  
DIO - dopravně inženýrské opatření  
- vypracování návrhu, projednání, zajištění DIR  
- realizace DIO dle TP66, případné dočasné zneplatnění stávajícího DZ  
- případné řízení provozu proškolenými pracovníky</t>
  </si>
  <si>
    <t>Etapa 3  
DIO - dopravně inženýrské opatření  
- vypracování návrhu, projednání, zajištění DIR  
- realizace DIO dle TP66, případné dočasné zneplatnění stávajícího DZ  
- případné řízení provozu proškolenými pracovníky</t>
  </si>
  <si>
    <t>SO 151.1</t>
  </si>
  <si>
    <t>Definitivní dopravní značení (na hlavní trase)</t>
  </si>
  <si>
    <t>91228</t>
  </si>
  <si>
    <t>SMĚROVÉ SLOUPKY Z PLAST HMOT VČETNĚ ODRAZNÉHO PÁSKU</t>
  </si>
  <si>
    <t>směrové sloupky Z11: 205=205,000 [A]</t>
  </si>
  <si>
    <t>91257</t>
  </si>
  <si>
    <t>ODRAŽEČE PROTI ZVĚŘI</t>
  </si>
  <si>
    <t>pachové plašice zvěře 
čerpáno na pokyn investora</t>
  </si>
  <si>
    <t>91267</t>
  </si>
  <si>
    <t>ODRAZKY NA SVODIDLA</t>
  </si>
  <si>
    <t>plašení zvěře - modré odrazky - na nové sloupky</t>
  </si>
  <si>
    <t>914131</t>
  </si>
  <si>
    <t>DOPRAVNÍ ZNAČKY ZÁKLADNÍ VELIKOSTI OCELOVÉ FÓLIE TŘ 2 - DODÁVKA A MONTÁŽ</t>
  </si>
  <si>
    <t>SDZ velikosti základní, retroreflexní fólie tř.2, hliníkový rámeček s dvojitým ohybem</t>
  </si>
  <si>
    <t>SDZ standardní velikosti: 77+2*3+1*2+10=95,000 [A]</t>
  </si>
  <si>
    <t>914133</t>
  </si>
  <si>
    <t>DOPRAVNÍ ZNAČKY ZÁKLADNÍ VELIKOSTI OCELOVÉ FÓLIE TŘ 2 - DEMONTÁŽ</t>
  </si>
  <si>
    <t>vč. likvidace dle dispozic zhotovitele</t>
  </si>
  <si>
    <t>odstranění SDZ standardní velikosti: 7=7,000 [A]</t>
  </si>
  <si>
    <t>914431</t>
  </si>
  <si>
    <t>DOPRAVNÍ ZNAČKY 100X150CM OCELOVÉ FÓLIE TŘ 2 - DODÁVKA A MONTÁŽ</t>
  </si>
  <si>
    <t>SDZ velikosti 100x150, retroreflexní fólie tř.2, hliníkový rámeček s dvojitým ohybem</t>
  </si>
  <si>
    <t>SDZ 1,0 x 1,5 m: 4=4,000 [A]</t>
  </si>
  <si>
    <t>914433</t>
  </si>
  <si>
    <t>DOPRAVNÍ ZNAČKY 100X150CM OCELOVÉ FÓLIE TŘ 2 - DEMONTÁŽ</t>
  </si>
  <si>
    <t>odstranění SDZ 1,0 x 1,5 m: 2=2,000 [A]</t>
  </si>
  <si>
    <t>914911</t>
  </si>
  <si>
    <t>SLOUPKY A STOJKY DOPRAVNÍCH ZNAČEK Z OCEL TRUBEK SE ZABETONOVÁNÍM - DODÁVKA A MONTÁŽ</t>
  </si>
  <si>
    <t>SDZ standardní velikosti - 1 sloupek: 52+2+10=64,000 [A] 
SDZ 1,0 x 1,5 m: (4+4)*2=16,000 [B] 
Celkem: A+B=80,000 [C]</t>
  </si>
  <si>
    <t>914913</t>
  </si>
  <si>
    <t>SLOUPKY A STOJKY DZ Z OCEL TRUBEK ZABETON DEMONTÁŽ</t>
  </si>
  <si>
    <t>odstranění SDZ standardní velikosti - 1 sloupek: 2=2,000 [A] 
odstranění SDZ 1,0 x 1,5 m: 2*2=4,000 [B] 
Celkem: A+B=6,000 [C]</t>
  </si>
  <si>
    <t>915111</t>
  </si>
  <si>
    <t>VODOROVNÉ DOPRAVNÍ ZNAČENÍ BARVOU HLADKÉ - DODÁVKA A POKLÁDKA</t>
  </si>
  <si>
    <t>1. etapa VDZ vč. předznačení</t>
  </si>
  <si>
    <t>vodící čára V4 (0,125m): 1348=1 348,000 [A] 
podélná čára souvislá V1a (0,125m): 410=410,000 [B] 
podélná čára přerušovaná V2b (1,5/1,5/0,25m): 77=77,000 [C] 
podélná čára přerušovaná V2b (3,0/1,5/0,125m): 96=96,000 [D] 
podélná čára přerušovaná V2a (3,0/6,0/0,125m): 126=126,000 [E] 
příčná čára souvislá V5 (0,5m): 7=7,000 [F] 
šikmé rovnoběžné čáry V13a (0,5m): 295=295,000 [G] 
směrové šipky V9a: 70=70,000 [H] 
A12a chodci ve vozovce: 37,5=37,500 [I] 
Celkem: A+B+C+D+E+F+G+H+I=2 466,500 [J]</t>
  </si>
  <si>
    <t>915221</t>
  </si>
  <si>
    <t>VODOR DOPRAV ZNAČ PLASTEM STRUKTURÁLNÍ NEHLUČNÉ - DOD A POKLÁDKA</t>
  </si>
  <si>
    <t>2. etapa VDZ po stabilizaci asf. povrchu ve dvousložkovém plastu</t>
  </si>
  <si>
    <t>915621</t>
  </si>
  <si>
    <t>VODOR DOPRAV ZNAČ - KNOFLÍKY TRVALÉ ZAPUŠTĚNÉ - DOD A POKLÁD</t>
  </si>
  <si>
    <t>Z10 - knoflíky: 263=263,000 [A]</t>
  </si>
  <si>
    <t>93808</t>
  </si>
  <si>
    <t>OČIŠTĚNÍ VOZOVEK ZAMETENÍM</t>
  </si>
  <si>
    <t>před provedením 2. fáze VDZ</t>
  </si>
  <si>
    <t>952411</t>
  </si>
  <si>
    <t>PROSVĚTLENÉ DZ 100X150 FÓLIE TRANSLUC DOD A MONTÁŽ</t>
  </si>
  <si>
    <t>IP22 POZOR CHODCI - doplněná o solární panel a blikající dvě světla (S7) - 
kompletní vč. zapojení 
čerpáno na pokyn investora</t>
  </si>
  <si>
    <t>SO 151.2</t>
  </si>
  <si>
    <t>Definitivní dopravní značení (na přeložkách)</t>
  </si>
  <si>
    <t>911DB1</t>
  </si>
  <si>
    <t>SVODIDLO BETON - DODÁVKA A MONTÁŽ</t>
  </si>
  <si>
    <t>betonový cityblok</t>
  </si>
  <si>
    <t>směrové sloupky Z11: 90=90,000 [A]</t>
  </si>
  <si>
    <t>912A8</t>
  </si>
  <si>
    <t>BALISETY Z PLASTICKÝCH HMOT</t>
  </si>
  <si>
    <t>SDZ standardní velikosti: 19+4+5+4+1+2=35,000 [A]</t>
  </si>
  <si>
    <t>914431.R</t>
  </si>
  <si>
    <t>DOPRAVNÍ ZNAČKY IS9b ZMENŠENÉ OCELOVÉ FÓLIE TŘ 2 - DODÁVKA A MONTÁŽ</t>
  </si>
  <si>
    <t>SDZ zmenšené IS9b, retroreflexní fólie tř.2, hliníkový rámeček s dvojitým ohybem</t>
  </si>
  <si>
    <t>SDZ zmenš. IS9b: 4=4,000 [A]</t>
  </si>
  <si>
    <t>914731</t>
  </si>
  <si>
    <t>STÁLÁ DOPRAV ZAŘÍZ Z3 OCEL S FÓLIÍ TŘ 2 DODÁVKA A MONTÁŽ</t>
  </si>
  <si>
    <t>vč. sloupků</t>
  </si>
  <si>
    <t>Z3 - jednoduchá šipka: 68=68,000 [A]</t>
  </si>
  <si>
    <t>SDZ standardní velikosti - 1 sloupek: 14+4+5+4+1+2=30,000 [A] 
SDZ zmenš. IS9b+IP22: (4+1)*2=10,000 [B] 
Celkem: A+B=40,000 [C]</t>
  </si>
  <si>
    <t>vodící čára V4 (0,125m): 588=588,000 [A] 
podélná čára souvislá V1a (0,125m): 173=173,000 [B] 
šikmé rovnoběžné čáry V13a: 5=5,000 [C] 
podélná čára přerušovaná V2b (1,5/1,5/0,25m): 12=12,000 [D] 
piktogramy (cyklisti V20 a chodci): 105*0,7=73,500 [E] 
rozdělení stezky 3/6/0,125: 16=16,000 [F] 
BUS 2x zastávek, 12m délka zastávky: 7,5=7,500 [G] 
A12a chodci ve vozovce: 37,5=37,500 [H] 
optická a akustická brzda V18: 12=12,000 [I] 
Celkem: A+B+C+D+E+F+G+H+I=924,500 [J]</t>
  </si>
  <si>
    <t>SO 152</t>
  </si>
  <si>
    <t>Rekonstrukce komunikací užívaných stavbou</t>
  </si>
  <si>
    <t>027121.R</t>
  </si>
  <si>
    <t>PROVIZORNÍ PŘÍSTUPOVÉ CESTY - OPRAVA</t>
  </si>
  <si>
    <t>Položka bude čerpána v rozsahu dle pokynů investora, v návaznosti na míru poškození objízdných tras během výstavby.  
UCHAZEČ OCENÍ ČÁSTKOU STANOVENOU NA ZÁKLADĚ OCENĚNÍ SOUPISU PRACÍ.  
CELKEM ZA POLOŽKU = 1,5% Z CELKOVÝCH NÁKLADŮ (BEZ DPH) STAVEBNÍCH OBJEKTŮ V ROZMEZÍ SO 101.1 - SO 140 včetně, matematicky zaokrouhleno na celé tisíce Kč.</t>
  </si>
  <si>
    <t>PODROBNÝ VÝKAZ SO URČENÝCH PRO STANOVENÍ CENY POLOŽKY: 
SO 101.1 Hlavní trasa - km 0,000 - km 0,950 
SO 101.2 Hlavní trasa - km 0,950 - km 2,000 
SO 101.3 Hlavní trasa - km 2,000 - km 2,900 
SO 101.4 Hlavní trasa - km 2,900 - km 4,090 
SO 101.5 Hlavní trasa - km 4,090 - km 5,022 
SO 102 Napojení na dálnici D5 
SO 103 Napojení Litohlav 
SO 103.1 Napojení Litohlav - opěrná stěna 
SO 104.1 Přeložka silnice III/2322 - západní část 
SO 104.2 Přeložka silnice III/2322 - východní část 
SO 105 Přeložka silnice III/2325 
SO 106 Přeložka místní komunikace na Nový Dvůr 
SO 107.1 Napojení obce Osek v km 4,500 - silnice 
SO 107.2 Napojení obce Osek v km 4,500 - nástupiště 
SO 108 Provizorní napojení na sil. II/232 
SO 109 Napojení polní cesty v km 0,485 
SO 111.1 Napojení MK v km 3,689 - MK 
SO 111.2 Napojení MK v km 3,689 - polní cesta 
SO 122 Stezka pro pěší a cyklisty v k.ú. Rokycany 
SO 123 Stezka pro pěší a cyklisty v k.ú. Litohlavy 
SO 130 Provizorní komunikace 
SO 140 Sjezdy</t>
  </si>
  <si>
    <t>SO 201</t>
  </si>
  <si>
    <t>Most v km 1.493 přes Voldušský potok</t>
  </si>
  <si>
    <t>dle pol. 131838: 217,5*1,8=391,500 [A] 
dle pol. 264341: 192*0,5*0,5*3,141597*1,8=271,434 [B] 
Celkem: A+B=662,934 [C]</t>
  </si>
  <si>
    <t>029412</t>
  </si>
  <si>
    <t>OSTATNÍ POŽADAVKY - VYPRACOVÁNÍ MOSTNÍHO LISTU</t>
  </si>
  <si>
    <t>V souladu s ČSN 73 6220</t>
  </si>
  <si>
    <t>02953</t>
  </si>
  <si>
    <t>OSTATNÍ POŽADAVKY - HLAVNÍ MOSTNÍ PROHLÍDKA</t>
  </si>
  <si>
    <t>Provedení 1.HPM po výstavbě v souladu s ČSN 73 6221</t>
  </si>
  <si>
    <t>02991</t>
  </si>
  <si>
    <t>OSTATNÍ POŽADAVKY - INFORMAČNÍ TABULE</t>
  </si>
  <si>
    <t>Letopočet výstavby vlysem do betonu na bočním líci říms.</t>
  </si>
  <si>
    <t>11511</t>
  </si>
  <si>
    <t>ČERPÁNÍ VODY DO 500 L/MIN</t>
  </si>
  <si>
    <t>HOD</t>
  </si>
  <si>
    <t>Čerpání vody po dobu prací na založení vnitřních podpěr: 2*10*24=480,000 [A]</t>
  </si>
  <si>
    <t>11527.R</t>
  </si>
  <si>
    <t>PŘEV VOD NA POVRCHU POTR DN DO 1000MM NEBO ŽLAB R.O. DO 3,6M S OBSYPEM A PŘEKRYTÍM PANELY</t>
  </si>
  <si>
    <t>Položka převedení vody na povrchu zahrnuje zřízení, udržování a odstranění příslušného zařízení. Převedení vody se uvádí buď průměrem potrubí (DN) nebo délkou rozvinutého obvodu žlabu (r.o.)., včetně obsypu a přejezdu v šířce pro těžkou techniku</t>
  </si>
  <si>
    <t>převedení vodoteče: 2*6,0=12,000 [A]</t>
  </si>
  <si>
    <t>Na meziskládce - zemina na zpětný zásyp stavebních jam na vnitřních pilířích dle pol. 17421: 2*62*1,5=186,000 [A]</t>
  </si>
  <si>
    <t>131734</t>
  </si>
  <si>
    <t>HLOUBENÍ JAM ZAPAŽ I NEPAŽ TŘ. I, ODVOZ DO 5KM</t>
  </si>
  <si>
    <t>Materiál pro následné použití, výpočet výkopů dle položky 131738: 186,0=186,000 [A]</t>
  </si>
  <si>
    <t>131738</t>
  </si>
  <si>
    <t>HLOUBENÍ JAM ZAPAŽ I NEPAŽ TŘ. I, ODVOZ DO 20KM</t>
  </si>
  <si>
    <t>Veškeré výkopové práce pro založení mostu: 2*145*0,75+2*62*1,5=403,500 [A] 
odpočet materiálu pro následné použití: -186,0=- 186,000 [B] 
Celkem: A+B=217,500 [C]</t>
  </si>
  <si>
    <t>dle pol. 131734 (meziskládka): 186,0=186,000 [A] 
dle pol. 131738 (trvalá skládka): 217,5=217,500 [B] 
dle pol. 264341 (trvalá skládka): 192*0,5*0,5*3,1415927=150,796 [C] 
Celkem: A+B+C=554,296 [D]</t>
  </si>
  <si>
    <t>17421</t>
  </si>
  <si>
    <t>ZÁSYP JAM A RÝH ZEMINOU BEZ ZHUTNĚNÍ</t>
  </si>
  <si>
    <t>předpokládá se použití zeminy z výkopů</t>
  </si>
  <si>
    <t>Zásyp jam na vnitřních podpěrách do úrovně původního terénu: 2*62*1,5=186,000 [A]</t>
  </si>
  <si>
    <t>Vhodná zemina - vč. nákupu a dovozu zeminy dle dispozic zhotovitele</t>
  </si>
  <si>
    <t>Obsyp podpěr na líci křídel (svahové kužele) a před opěrou (pod dlažbu): 2*3,14159*13*13*7,5/3/4+2*3,14159*15*15*7,6/3/4+2*11*3=1 625,014 [A]</t>
  </si>
  <si>
    <t>Zbytek obsypu krajních opěr na rubu v přechodové oblasti: 8,8*(25,4+29,1)=479,600 [A]</t>
  </si>
  <si>
    <t>Štěrkodrť 0-32 - tř. A - vč. nákupu a dovozu dle dispozic zhotovitele</t>
  </si>
  <si>
    <t>Ochranný obsyp objektu a přechodový klín: 8,8*(9,8+10,5)=178,640 [A]</t>
  </si>
  <si>
    <t>21331</t>
  </si>
  <si>
    <t>DRENÁŽNÍ VRSTVY Z BETONU MEZEROVITÉHO (DRENÁŽNÍHO)</t>
  </si>
  <si>
    <t>Obetonování drenáží na rubu krajních podpěr: 2*0,3*0,3*8,8=1,584 [A]</t>
  </si>
  <si>
    <t>21341</t>
  </si>
  <si>
    <t>DRENÁŽNÍ VRSTVY Z PLASTBETONU (PLASTMALTY)</t>
  </si>
  <si>
    <t>Drenážní proužky v úžlabí příčného řezu NK, nátoky do odvodňovacích trubiček povrchu izolace: 2*0,15*0,04*38,2+2*7*0,4*0,4*0,04=0,548 [A]</t>
  </si>
  <si>
    <t>224324</t>
  </si>
  <si>
    <t>PILOTY ZE ŽELEZOBETONU C25/30</t>
  </si>
  <si>
    <t>Beton C25/30-XA2, DN 1000</t>
  </si>
  <si>
    <t>Všechny podpěry, vč. případných šablon pro vrtání a jejich odstranění: 0,25*3,1415927*1*1*(8*4+8*4+8*6+8*6)=125,664 [A]</t>
  </si>
  <si>
    <t>224365</t>
  </si>
  <si>
    <t>VÝZTUŽ PILOT Z OCELI 10505, B500B</t>
  </si>
  <si>
    <t>Betonářská výztuž z oceli B500B, 125 kg/m3</t>
  </si>
  <si>
    <t>Armokoše (vázano v armovně): 125,664*0,125=15,708 [A]</t>
  </si>
  <si>
    <t>23217</t>
  </si>
  <si>
    <t>ŠTĚTOVÉ STĚNY BERANĚNÉ Z KOVOVÝCH DÍLCŮ DOČASNÉ (HMOTNOST)</t>
  </si>
  <si>
    <t>vč. návozu dle dispozic zhotovitele  
Štětovnice IIIn/4,0 m</t>
  </si>
  <si>
    <t>Dočasné zapažení stavebních jam na vnitřních podpěrách: 2*31*4*155,5/1000=38,564 [A]</t>
  </si>
  <si>
    <t>237171</t>
  </si>
  <si>
    <t>VYTAŽENÍ ŠTĚTOVÝCH STĚN Z KOVOVÝCH DÍLCŮ (HMOTNOST)</t>
  </si>
  <si>
    <t>vč. odvozu a uskladnění dle dispozic zhotovitele</t>
  </si>
  <si>
    <t>Vytažení dočasného pažení na vnitřních podpěrách: 2*31*4*155,5/1000=38,564 [A]</t>
  </si>
  <si>
    <t>264341</t>
  </si>
  <si>
    <t>VRTY PRO PILOTY TŘ. III D DO 1000MM</t>
  </si>
  <si>
    <t>Vrty pro piloty na podpěrách mostu, vč. hluchého vrtání: 8*(4+0,5)+8*(4+1,5)+8*(6+1,5)+8*(6+0,5)=192,000 [A]</t>
  </si>
  <si>
    <t>272324</t>
  </si>
  <si>
    <t>ZÁKLADY ZE ŽELEZOBETONU DO C25/30</t>
  </si>
  <si>
    <t>Beton C25/30-XA2,XF3</t>
  </si>
  <si>
    <t>Základové bloky objektu: 2*62,325*1,4+2*27,74*1,25=243,860 [A]</t>
  </si>
  <si>
    <t>272365</t>
  </si>
  <si>
    <t>VÝZTUŽ ZÁKLADŮ Z OCELI 10505, B500B</t>
  </si>
  <si>
    <t>Betonářská výztuž z oceli B500B, 250 kg/m3</t>
  </si>
  <si>
    <t>Výztuž základových bloků (vázáno na místě): 243,86*0,250=60,965 [A]</t>
  </si>
  <si>
    <t>28999</t>
  </si>
  <si>
    <t>R</t>
  </si>
  <si>
    <t>OPLÁŠTĚNÍ (ZPEVNĚNÍ) Z FÓLIE S VRSTVOU ŠP</t>
  </si>
  <si>
    <t>ŠP0-8/100+těsnící fólie+ŠP0-8/100</t>
  </si>
  <si>
    <t>Těsnící vrstva tl. 200 mm na rubu objektu: 2*6*8,8=105,600 [A]</t>
  </si>
  <si>
    <t>31717</t>
  </si>
  <si>
    <t>KOVOVÉ KONSTRUKCE PRO KOTVENÍ ŘÍMSY</t>
  </si>
  <si>
    <t>KG</t>
  </si>
  <si>
    <t>5 kg/ks á 1 m, kompletní dodávka vč. PKO, vrtů a vlepení.</t>
  </si>
  <si>
    <t>Kotvení říms: 2*55*5,0=550,000 [A]</t>
  </si>
  <si>
    <t>317325</t>
  </si>
  <si>
    <t>ŘÍMSY ZE ŽELEZOBETONU DO C30/37</t>
  </si>
  <si>
    <t>Beton C30/37-XF4,XD3, vč. bednění, vč. kontrolních zkoušek betonu dle TKP 18</t>
  </si>
  <si>
    <t>Monolitické římsy: 2*0,315*55,2=34,776 [A]</t>
  </si>
  <si>
    <t>317365</t>
  </si>
  <si>
    <t>VÝZTUŽ ŘÍMS Z OCELI 10505, B500B</t>
  </si>
  <si>
    <t>Betonářská výztuž říms z oceli B500B, 150 kg/m3</t>
  </si>
  <si>
    <t>Výztuž monolitických říms (vázáno na místě): 34,776*0,150=5,216 [A]</t>
  </si>
  <si>
    <t>333325</t>
  </si>
  <si>
    <t>MOSTNÍ OPĚRY A KŘÍDLA ZE ŽELEZOVÉHO BETONU DO C30/37</t>
  </si>
  <si>
    <t>Beton C30/37-XF4, XD3,  vč. bednění, vč. kontrolních zkoušek betonu dle TKP 18  
vč. prostupů pro drenáž za opěrou</t>
  </si>
  <si>
    <t>Monolitické opěry a křídla: 2*1,5*1,5*(4,30+4,55)+(2*36,5*0,75+58,5*0,6)+(2*38,5*0,75+61,5*0,6)=224,325 [A]</t>
  </si>
  <si>
    <t>333365</t>
  </si>
  <si>
    <t>VÝZTUŽ MOSTNÍCH OPĚR A KŘÍDEL Z OCELI 10505, B500B</t>
  </si>
  <si>
    <t>Výztuž monolitických opěr a křídel (vázáno na místě): 224,325*0,250=56,081 [A]</t>
  </si>
  <si>
    <t>334325</t>
  </si>
  <si>
    <t>MOSTNÍ PILÍŘE A STATIVA ZE ŽELEZOVÉHO BETONU DO C30/37</t>
  </si>
  <si>
    <t>Beton C30/37-XF4, XD3,  vč. bednění, vč. kontrolních zkoušek betonu dle TKP 18</t>
  </si>
  <si>
    <t>Monolitické pilíře: 2*27,368*0,8=43,789 [A]</t>
  </si>
  <si>
    <t>334365</t>
  </si>
  <si>
    <t>VÝZTUŽ MOSTNÍCH PILÍŘŮ A STATIV Z OCELI 10505, B500B</t>
  </si>
  <si>
    <t>Výztuž monolitických pilířů (vázáno na místě): 43,789*0,250=10,947 [A]</t>
  </si>
  <si>
    <t>420324</t>
  </si>
  <si>
    <t>PŘECHODOVÉ DESKY MOSTNÍCH OPĚR ZE ŽELEZOBETONU C25/30</t>
  </si>
  <si>
    <t>Beton C25/30-XF1, vč. izolace proti zemní vlhkosti 1 x ALP + 2 x ALN</t>
  </si>
  <si>
    <t>Monolitické přechodové desky: 2*0,30*6,5*8,8=34,320 [A]</t>
  </si>
  <si>
    <t>420365</t>
  </si>
  <si>
    <t>VÝZTUŽ PŘECHODOVÝCH DESEK MOSTNÍCH OPĚR Z OCELI 10505, B500B</t>
  </si>
  <si>
    <t>Betonářská výztuž z oceli B500B, 200 kg/m3</t>
  </si>
  <si>
    <t>Výztuž monolitických přechodových desek (vázáno na místě):: 34,32*0,20=6,864 [A]</t>
  </si>
  <si>
    <t>421335</t>
  </si>
  <si>
    <t>MOSTNÍ NOSNÉ DESKOVÉ KONSTRUKCE Z PŘEDPJATÉHO BETONU C30/37</t>
  </si>
  <si>
    <t>Beton C30/37-XF4, XD3 vč. bednění, vč. kontrolních zkoušek betonu dle TKP 18, vč. úpravy horního povrchu broušením a brokováním pro pokládku izolace  
Skruž vykázána zvlášť</t>
  </si>
  <si>
    <t>NK: 7,395*38,2+4*1,0=286,489 [A]</t>
  </si>
  <si>
    <t>421365</t>
  </si>
  <si>
    <t>VÝZTUŽ MOSTNÍ DESKOVÉ KONSTRUKCE Z OCELI 10505, B500B</t>
  </si>
  <si>
    <t>Betonářská výztuž nosné konstrukce z oceli B500B, 120 kg/m3</t>
  </si>
  <si>
    <t>Výztuž monolitické NK (vázáno na místě):: 286,489*0,120=34,379 [A]</t>
  </si>
  <si>
    <t>421373</t>
  </si>
  <si>
    <t>VÝZTUŽ MOST NOSNÉ DESK KONSTR PŘEDP Z LAN PRO VNITŘ PŘEDPJ</t>
  </si>
  <si>
    <t>Kabely z předpínací výztuže Y1860S7-15,7 (s nízkou relaxací), celkem 12 ks 15-ti lanových kabelů dl. cca 40,2 m (vč. přesahů za kotvy), napínání oboustranně</t>
  </si>
  <si>
    <t>Výztuž monolitické NK: 12*15*40,2*1,18/1000=8,538 [A]</t>
  </si>
  <si>
    <t>428700.R</t>
  </si>
  <si>
    <t>MOSTNÍ LOŽISKA KALOTOVÁ</t>
  </si>
  <si>
    <t>celkový podélný posun do 70 mm (+12 / -58 mm, návrhové), max Fz,d = 2,1 MN, min Fz,d = 0,65 MN</t>
  </si>
  <si>
    <t>Ložiska na krajních podpěrách, vlevo i vpravo všesměrně pohyblivé: 4=4,000 [A]</t>
  </si>
  <si>
    <t>431125</t>
  </si>
  <si>
    <t>SCHODIŠŤ KONSTR Z DÍLCŮ ŽELEZOBETON DO C30/37 (B37)</t>
  </si>
  <si>
    <t>Beton C30/37-XF4,XD3</t>
  </si>
  <si>
    <t>Prefabrikované stupně revizního schodiště: 2*12*1,8*0,75*0,25*1,5=12,150 [A]</t>
  </si>
  <si>
    <t>Beton C12/15-X0</t>
  </si>
  <si>
    <t>Podkladní beton v ZS, podkladní beton pod drenáž , podkladní beton pod přechodové desky: 0,25*(2*73,175+2*33,54)+2*0,55*8,8+2*0,956*8,8=79,863 [A]</t>
  </si>
  <si>
    <t>465512.R</t>
  </si>
  <si>
    <t>DLAŽBY Z LOMOVÉHO KAMENE NA MC VČETNĚ LOŽE A PRAHŮ</t>
  </si>
  <si>
    <t>V kubatuře i opěrné prahy v patě dlažby pod mostem; uvažována kamenná dlažba do betonového lože C25/30n-XF3 a podsyp v celkové průměrné tloušťce 400 mm</t>
  </si>
  <si>
    <t>Veškeré zpevnění, skluzy a vývařiště: 12*(5,5+6,5)*0,4+2*1,8*8,5*0,5*0,4+2*4,5*1,2*0,4+2,5*(1,3+1,5)*0,4+2*1,8*12*1,25*0,4+2*4*5*0,4=108,440 [A]</t>
  </si>
  <si>
    <t>PS ; EP PMB ; 0,30 kg/m2</t>
  </si>
  <si>
    <t>Konstrukce vozovky na mostě: 2*9,5*38,2=725,800 [A]</t>
  </si>
  <si>
    <t>574D46</t>
  </si>
  <si>
    <t>ASFALTOVÝ BETON PRO LOŽNÍ VRSTVY MODIFIK ACL 16+, 16S TL. 50MM</t>
  </si>
  <si>
    <t>ACL 16S PMB ; tl. 50mm</t>
  </si>
  <si>
    <t>Konstrukce vozovky na mostě (snížená ložná vrstva): 9,5*38,2=362,900 [A]</t>
  </si>
  <si>
    <t>Konstrukce vozovky na mostě (obrusná vrstva): 9,5*38,2=362,900 [A]</t>
  </si>
  <si>
    <t>575C55</t>
  </si>
  <si>
    <t>LITÝ ASFALT MA IV (OCHRANA MOSTNÍ IZOLACE) 16 TL. 40MM</t>
  </si>
  <si>
    <t>Konstrukce vozovky na mostě: 9,5*38,2=362,900 [A] 
Pás přetažení izolace na přechodové desky: 2*8,8*1,2=21,120 [B] 
Celkem: A+B=384,020 [C]</t>
  </si>
  <si>
    <t>711432</t>
  </si>
  <si>
    <t>IZOLACE MOSTOVEK POD ŘÍMSOU ASFALTOVÝMI PÁSY</t>
  </si>
  <si>
    <t>Vyztužený NAIP</t>
  </si>
  <si>
    <t>Ochrana izolace pod římsami, na NK s přesahem cca 1 m na PD / křídla: 2*0,75*(1+38,2+1)=60,300 [A]</t>
  </si>
  <si>
    <t>711442</t>
  </si>
  <si>
    <t>IZOLACE MOSTOVEK CELOPLOŠNÁ ASFALTOVÝMI PÁSY S PEČETÍCÍ VRSTVOU</t>
  </si>
  <si>
    <t>Izolace NK s přesahem cca 1 m na PD / křídla: 10,5*(1+38,2+1)=422,100 [A]</t>
  </si>
  <si>
    <t>geotextile hmotnosti 600 g/m2</t>
  </si>
  <si>
    <t>Na rubu krajních podpěr: 2*(2*7,75+8,8)*7,0=340,200 [A]</t>
  </si>
  <si>
    <t>78382</t>
  </si>
  <si>
    <t>NÁTĚRY BETON KONSTR TYP S2 (OS-B)</t>
  </si>
  <si>
    <t>typ S2 dle TKP 31</t>
  </si>
  <si>
    <t>Nátěr NK a části křídel pod římsami, nátěr čel NK, se zatažením min 25 cm na podhled NK: 2*55,2*(0,25+0,25)+2*7,5+2*0,25*10,6=75,500 [A]</t>
  </si>
  <si>
    <t>78383</t>
  </si>
  <si>
    <t>NÁTĚRY BETON KONSTR TYP S4 (OS-C)</t>
  </si>
  <si>
    <t>typ S4 dle TKP 31</t>
  </si>
  <si>
    <t>Nátěr obrubníkové části římsy: 2*55,2*(0,20+0,15)=38,640 [A]</t>
  </si>
  <si>
    <t>875332</t>
  </si>
  <si>
    <t>POTRUBÍ DREN Z TRUB PLAST DN DO 150MM DĚROVANÝCH</t>
  </si>
  <si>
    <t>DN 150mm</t>
  </si>
  <si>
    <t>Drenáž na rubu spodní stavby: 2*10,5=21,000 [A]</t>
  </si>
  <si>
    <t>9117C1</t>
  </si>
  <si>
    <t>SVOD OCEL ZÁBRADEL ÚROVEŇ ZADRŽ H2 - DODÁVKA A MONTÁŽ</t>
  </si>
  <si>
    <t>kompletní dodávka certifikovaného zádržného systému</t>
  </si>
  <si>
    <t>Svodidlo na římsách: 2*55,2=110,400 [A]</t>
  </si>
  <si>
    <t>53</t>
  </si>
  <si>
    <t>91345</t>
  </si>
  <si>
    <t>NIVELAČNÍ ZNAČKY KOVOVÉ</t>
  </si>
  <si>
    <t>Popis umístění a provedení viz TZ</t>
  </si>
  <si>
    <t>Nivelační značky: 4+4+28=36,000 [A]</t>
  </si>
  <si>
    <t>54</t>
  </si>
  <si>
    <t>91355</t>
  </si>
  <si>
    <t>EVIDENČNÍ ČÍSLO MOSTU</t>
  </si>
  <si>
    <t>Provedené dle ČSN 73 6220 - Označení "-- bude doplněno --"</t>
  </si>
  <si>
    <t>55</t>
  </si>
  <si>
    <t>přímé i příp. obloukové prvky, vč. dodání, lože, osazení, spárování</t>
  </si>
  <si>
    <t>Po obvodě kamenné dlažby na koncích říms (kromě části přilehlé k vozovce), lemování dlažby a skluzu, podél revizních schodišť: 2*1,8*(17,5+2*12)+2*1,8*(16+1,4)=212,040 [A]</t>
  </si>
  <si>
    <t>56</t>
  </si>
  <si>
    <t>Za konci říms podél vozovky v rozsahu přechodové oblasti říms navrhovaných úprav: 2*(4,5+2,5)=14,000 [A]</t>
  </si>
  <si>
    <t>57</t>
  </si>
  <si>
    <t>919111</t>
  </si>
  <si>
    <t>ŘEZÁNÍ ASFALTOVÉHO KRYTU VOZOVEK TL DO 50MM</t>
  </si>
  <si>
    <t>tl. 40mm</t>
  </si>
  <si>
    <t>pod obrubníky a podél MZ: 2*(4,5+55,2+2,5)+2*2*9,5=162,400 [A]</t>
  </si>
  <si>
    <t>58</t>
  </si>
  <si>
    <t>931326</t>
  </si>
  <si>
    <t>TĚSNĚNÍ DILATAČ SPAR ASF ZÁLIVKOU MODIFIK PRŮŘ DO 800MM2</t>
  </si>
  <si>
    <t>59</t>
  </si>
  <si>
    <t>93151</t>
  </si>
  <si>
    <t>MOSTNÍ ZÁVĚRY POVRCHOVÉ POSUN DO 60MM</t>
  </si>
  <si>
    <t>celkový posun 45 mm (návrhový), s jednoduchým těsněním spáry, se zatažením na boční líce říms, kolmý most</t>
  </si>
  <si>
    <t>MZ na krajních podpěrách: 2*(2*0,65+2*0,8+2*0,15+9,5)=25,400 [A]</t>
  </si>
  <si>
    <t>60</t>
  </si>
  <si>
    <t>933331</t>
  </si>
  <si>
    <t>ZKOUŠKA INTEGRITY ULTRAZVUKEM V TRUBKÁCH PILOT SYSTÉMOVÝCH</t>
  </si>
  <si>
    <t>Zkouška integrity pilot (CHA), konkrétní pilotu určí TDI, vč. dodávky a montáže ocelových trubek a následné injektáže</t>
  </si>
  <si>
    <t>vždy 1 pilota na každé podpěře: 4=4,000 [A]</t>
  </si>
  <si>
    <t>61</t>
  </si>
  <si>
    <t>933333</t>
  </si>
  <si>
    <t>ZKOUŠKA INTEGRITY ULTRAZVUKEM ODRAZ METOD PIT PILOT SYSTÉMOVÝCH</t>
  </si>
  <si>
    <t>Zkouška integrity pilot (PIT)</t>
  </si>
  <si>
    <t>všechny piloty: 4*8=32,000 [A]</t>
  </si>
  <si>
    <t>62</t>
  </si>
  <si>
    <t>936541</t>
  </si>
  <si>
    <t>MOSTNÍ ODVODŇOVACÍ TRUBKA (POVRCHŮ IZOLACE) Z NEREZ OCELI</t>
  </si>
  <si>
    <t>Kompletní dodávka, vč. překrytí vtoku (krycí plech nebo pletivo z korozivzdorné oceli 150x150 mm), vč. zabetonované chráničky pro průchod NK (PE, PVC)</t>
  </si>
  <si>
    <t>Odvodnění NK: 2*7=14,000 [A]</t>
  </si>
  <si>
    <t>63</t>
  </si>
  <si>
    <t>94890</t>
  </si>
  <si>
    <t>PODPĚRNÉ SKRUŽE - ZŘÍZENÍ A ODSTRANĚNÍ</t>
  </si>
  <si>
    <t>M3OP</t>
  </si>
  <si>
    <t>průměrná výška skruže 6,2m</t>
  </si>
  <si>
    <t>NK: 10,5*38,2*6,2=2 486,820 [A]</t>
  </si>
  <si>
    <t>SO 202</t>
  </si>
  <si>
    <t>Lávka v km 0,464</t>
  </si>
  <si>
    <t>dle pol. 131838: 181,8*1,8=327,240 [A] 
dle pol. 264341: 96*0,3*0,3*3,1415927*1,8=48,858 [B] 
Celkem: A+B=376,098 [C]</t>
  </si>
  <si>
    <t>113769</t>
  </si>
  <si>
    <t>FRÉZOVÁNÍ DRÁŽKY PRŮŘEZU PŘES 1200MM2 V ASFALTOVÉ VOZOVCE</t>
  </si>
  <si>
    <t>drážka 50x40 mm</t>
  </si>
  <si>
    <t>za koncem NK a podél křídel: 2*3+4*7,5=36,000 [A]</t>
  </si>
  <si>
    <t>Na meziskládce - zemina na zpětný zásyp stavebních jam na vnitřních pilířích dle pol. 17421: 0,80*909=727,200 [A]</t>
  </si>
  <si>
    <t>Materiál pro následné použití, výpočet výkopů dle položky 131738: 727,2=727,200 [A]</t>
  </si>
  <si>
    <t>Veškeré výkopové práce pro založení mostu: 75*9+39*6=909,000 [A] 
odpočet materiálu pro následné použití: -727,2=- 727,200 [B] 
Celkem: A+B=181,800 [C]</t>
  </si>
  <si>
    <t>dle pol. 131734 (meziskládka): 727,2=727,200 [A] 
dle pol. 131738 (trvalá skládka): 181,8=181,800 [B] 
dle pol. 264328 (trvalá skládka): 96*0,3*0,3*3,1415927=27,143 [C] 
Celkem: A+B+C=936,143 [D]</t>
  </si>
  <si>
    <t>Zásyp jam na vnitřních podpěrách do úrovně původního terénu: 0,80*909=727,200 [A]</t>
  </si>
  <si>
    <t>Obsyp podpěr na líci křídel (svahové kužele): 4*3,14159*7*7*5/3/4=256,563 [A]</t>
  </si>
  <si>
    <t>Zbytek obsypu krajních opěr na rubu v přechodové oblasti: 2,5*(7,5+31,0)=96,250 [A]</t>
  </si>
  <si>
    <t>Ochranný obsyp objektu a přechodový klín: 2,5*(7,5+8,0)=38,750 [A]</t>
  </si>
  <si>
    <t>Obetonování drenáží na rubu krajních podpěr: 2*0,3*0,3*2,0=0,360 [A]</t>
  </si>
  <si>
    <t>Beton C25/30-XA2, DN 600</t>
  </si>
  <si>
    <t>Piloty vč. případných šablon pro vrtání a jejich odstranění: 0,25*3,1415927*0,6*0,6*(6*6+6*6)=20,358 [A]</t>
  </si>
  <si>
    <t>Betonářská výztuž z oceli B500B, 145 kg/m3</t>
  </si>
  <si>
    <t>Armokoše (vázano v armovně): 20,358*0,145=2,952 [A]</t>
  </si>
  <si>
    <t>264328</t>
  </si>
  <si>
    <t>VRTY PRO PILOTY TŘ. III D DO 600MM</t>
  </si>
  <si>
    <t>Vrty pro piloty na podpěrách mostu, vč. hluchého vrtání: 2*(6+2)*6=96,000 [A]</t>
  </si>
  <si>
    <t>Základové bloky objektu: 2*24,85*1,2=59,640 [A]</t>
  </si>
  <si>
    <t>Výztuž základových bloků (vázáno na místě): 59,64*0,250=14,910 [A]</t>
  </si>
  <si>
    <t>Těsnící vrstva tl. 200 mm na rubu objektu: 2*10*5=100,000 [A]</t>
  </si>
  <si>
    <t>333326</t>
  </si>
  <si>
    <t>MOSTNÍ OPĚRY A KŘÍDLA ZE ŽELEZOVÉHO BETONU DO C40/50</t>
  </si>
  <si>
    <t>Beton C35/45-XF4, XD3,  vč. bednění, vč. kontrolních zkoušek betonu dle TKP 18  
vč. prostupů pro drenáž za opěrou</t>
  </si>
  <si>
    <t>Monolitické opěry a křídla: 2*31,5*0,8+6,9*3,5+2*29,5*0,8+6,5*3,5=144,500 [A]</t>
  </si>
  <si>
    <t>Výztuž monolitických opěr a křídel (vázáno na místě): 144,5*0,250=36,125 [A]</t>
  </si>
  <si>
    <t>422326</t>
  </si>
  <si>
    <t>MOSTNÍ NOSNÉ TRÁMOVÉ KONSTRUKCE ZE ŽELEZOBETONU C40/50</t>
  </si>
  <si>
    <t>Beton C35/45-XF4, XD3 vč. bednění, vč. kontrolních zkoušek betonu dle TKP 18  
Skruž vykázána zvlášť</t>
  </si>
  <si>
    <t>NK: 1,75*10+2*2,25*5,5=42,250 [A]</t>
  </si>
  <si>
    <t>422365</t>
  </si>
  <si>
    <t>VÝZTUŽ MOSTNÍ TRÁMOVÉ KONSTRUKCE Z OCELI 10505, B500B</t>
  </si>
  <si>
    <t>Betonářská výztuž nosné konstrukce z oceli B500B, 250 kg/m3</t>
  </si>
  <si>
    <t>Výztuž monolitické NK (vázáno na místě):: 42,25*0,250=10,563 [A]</t>
  </si>
  <si>
    <t>Podkladní beton v ZS, podkladní beton pod drenáž: 0,25*2*30,5+2*1,1*2,0=19,650 [A]</t>
  </si>
  <si>
    <t>Veškeré zpevnění: 2*4,5*4,9*0,4+4*9*1,8*0,75*0,4=37,080 [A]</t>
  </si>
  <si>
    <t>711415.R</t>
  </si>
  <si>
    <t>IZOLACE MOSTOVEK CELOPLOŠ POLYMERNÍ PŘÍMOPOCHOZÍ</t>
  </si>
  <si>
    <t>Stříkaná / stěrková pochozí / pojížděná izolace s uvažovanou tloušťkou cca 5 mm, na odpovídajícím způsobem upravený povrch</t>
  </si>
  <si>
    <t>Izolace NK: 3,2*(23,8+2*0,25)=77,760 [A]</t>
  </si>
  <si>
    <t>Na rubu podpěr: 2*31,5+6,9*2,0+2*29,5+6,5*2,0=148,800 [A]</t>
  </si>
  <si>
    <t>Drenáž na rubu spodní stavby: 2*4,0=8,000 [A]</t>
  </si>
  <si>
    <t>9112B1</t>
  </si>
  <si>
    <t>ZÁBRADLÍ MOSTNÍ SE SVISLOU VÝPLNÍ - DODÁVKA A MONTÁŽ</t>
  </si>
  <si>
    <t>Nové mostní zábradlí výšky 1,3 m, se svislou výplní: 2*36,8=73,600 [A]</t>
  </si>
  <si>
    <t>Nivelační značky: 4+3=7,000 [A]</t>
  </si>
  <si>
    <t>Po obvodě kamenné dlažby na koncích říms (kromě části přilehlé k vozovce), lemování dlažby: 2*2*1,8*12,5+2*2*(1+1)=98,000 [A]</t>
  </si>
  <si>
    <t>93132</t>
  </si>
  <si>
    <t>TĚSNĚNÍ DILATAČ SPAR ASF ZÁLIVKOU MODIFIK</t>
  </si>
  <si>
    <t>drážka 50x40mm, průřez 2000 mm2  
zálivka s prosypem</t>
  </si>
  <si>
    <t>za koncem NK a podél křídel: (2*3+4*7,5)*0,04*0,05=0,072 [A]</t>
  </si>
  <si>
    <t>vždy 1 pilota na každé podpěře: 2=2,000 [A]</t>
  </si>
  <si>
    <t>všechny piloty: 2*6=12,000 [A]</t>
  </si>
  <si>
    <t>průměrná výška skruže 4,6m</t>
  </si>
  <si>
    <t>NK: 3,9*23,8*4,6=426,972 [A]</t>
  </si>
  <si>
    <t>SO 203</t>
  </si>
  <si>
    <t>Opěrná zeď v km 0,160 (platné stavební povolení)</t>
  </si>
  <si>
    <t>dle pol. 122738: 964,0*1,8=1 735,200 [A]</t>
  </si>
  <si>
    <t>Materiál pro zásyp za OZ: 796,0=796,000 [A]</t>
  </si>
  <si>
    <t>Odkop pro založení OZ: 1760,0=1 760,000 [A] 
odpočet materiálu pro následné použití: -796,0=- 796,000 [B] 
Celkem: A+B=964,000 [C]</t>
  </si>
  <si>
    <t>Na meziskládce - Materiál pro zásyp za OZ: 796,0=796,000 [A]</t>
  </si>
  <si>
    <t>dle pol. 122734 (meziskládka): 796,0=796,000 [A] 
dle pol. 122738 (trvalá skládka): 964,0=964,000 [B] 
Celkem: A+B=1 760,000 [C]</t>
  </si>
  <si>
    <t>zásyp za OZ: 796,0=796,000 [A]</t>
  </si>
  <si>
    <t>272314</t>
  </si>
  <si>
    <t>ZÁKLADY Z PROSTÉHO BETONU DO C25/30</t>
  </si>
  <si>
    <t>Beton C20/25 - XF4</t>
  </si>
  <si>
    <t>Betonové patky pro zábradlí: 2,624=2,624 [A]</t>
  </si>
  <si>
    <t>28997C</t>
  </si>
  <si>
    <t>OPLÁŠTĚNÍ (ZPEVNĚNÍ) Z GEOTEXTILIE DO 300G/M2</t>
  </si>
  <si>
    <t>Separační geotexctilie 300g/m2</t>
  </si>
  <si>
    <t>Opláštění rubu OZ: 426,8=426,800 [A]</t>
  </si>
  <si>
    <t>3272A9</t>
  </si>
  <si>
    <t>ZDI OPĚR, ZÁRUB, NÁBŘEŽ Z GABIONŮ RUČNĚ ROVNANÝCH, DRÁT O4,0MM, POVRCHOVÁ ÚPRAVA Zn + Al + PA6</t>
  </si>
  <si>
    <t>dle kladečského plánu - figura -  
- A: 144,0=144,000 [A] 
- B: 220,0=220,000 [B] 
- C: 32,5=32,500 [C] 
- D: 32,0=32,000 [D] 
- E: 3,0=3,000 [E] 
Celkem: A+B+C+D+E=431,500 [F]</t>
  </si>
  <si>
    <t>45157</t>
  </si>
  <si>
    <t>PODKLADNÍ A VÝPLŇOVÉ VRSTVY Z KAMENIVA TĚŽENÉHO</t>
  </si>
  <si>
    <t>Id=0.8, fr. 0-32 mm ; tl. 200 mm</t>
  </si>
  <si>
    <t>Hutněný štěrkový podsyp: 69,02=69,020 [A]</t>
  </si>
  <si>
    <t>SN8, DN200 mm, perforace š. 5 mm, 220°, sklon 3%</t>
  </si>
  <si>
    <t>Podélná drenáž: 137,0=137,000 [A]</t>
  </si>
  <si>
    <t>Zaústění drenáže do odvodnění SO 101: 1=1,000 [A]</t>
  </si>
  <si>
    <t>9111A1</t>
  </si>
  <si>
    <t>ZÁBRADLÍ SILNIČNÍ S VODOR MADLY - DODÁVKA A MONTÁŽ</t>
  </si>
  <si>
    <t>vč. PKO dle PD  
vč. trubek pro betonové patky v gabionech, beton patek vykázán zvlášť</t>
  </si>
  <si>
    <t>Zábradlí v. 1,1m: 118,0=118,000 [A]</t>
  </si>
  <si>
    <t>SO 301</t>
  </si>
  <si>
    <t>Úpravy meliorací k.ú. Litohlavy</t>
  </si>
  <si>
    <t>02730</t>
  </si>
  <si>
    <t>POMOC PRÁCE ZŘÍZ NEBO ZAJIŠŤ OCHRANU INŽENÝRSKÝCH SÍTÍ</t>
  </si>
  <si>
    <t>kompletní prvedení SO 301 dle přiloženého soupisu prací "příloha SO 300_SP.xlsx, list Rekapitulace stavby" a PD.  
k doplnění celková cena bez DPH (pole AG-AM/95)</t>
  </si>
  <si>
    <t>SO 302</t>
  </si>
  <si>
    <t>Úpravy meliorací k.ú. Osek u Rokycan</t>
  </si>
  <si>
    <t>kompletní prvedení SO 302 dle přiloženého soupisu prací "příloha SO 300_SP.xlsx, list Rekapitulace stavby" a PD.  
k doplnění celková cena bez DPH (pole AG-AM/102)</t>
  </si>
  <si>
    <t>SO 303</t>
  </si>
  <si>
    <t>Úpravy meliorací k.ú. Vitinka</t>
  </si>
  <si>
    <t>kompletní prvedení SO 303 dle přiloženého soupisu prací "příloha SO 300_SP.xlsx, list Rekapitulace stavby" a PD.  
k doplnění celková cena bez DPH (pole AG-AM/110)</t>
  </si>
  <si>
    <t>SO 304</t>
  </si>
  <si>
    <t>Přeložka vodovodu v km 0,530</t>
  </si>
  <si>
    <t>kompletní prvedení SO 304 dle přiloženého soupisu prací "příloha SO 300_SP.xlsx, list Rekapitulace stavby" a PD.  
k doplnění celková cena bez DPH (pole AG-AM/116)</t>
  </si>
  <si>
    <t>SO 305</t>
  </si>
  <si>
    <t>Přeložka vodovodu v km 4,540</t>
  </si>
  <si>
    <t>kompletní prvedení SO 305 dle přiloženého soupisu prací "příloha SO 300_SP.xlsx, list Rekapitulace stavby" a PD.  
k doplnění celková cena bez DPH (pole AG-AM/117)</t>
  </si>
  <si>
    <t>SO 306</t>
  </si>
  <si>
    <t>Ochrana hlavního odvodňovacího zařízení v km 5,070</t>
  </si>
  <si>
    <t>kompletní prvedení SO 306 dle přiloženého soupisu prací "příloha SO 300_SP.xlsx, list Rekapitulace stavby" a PD.  
k doplnění celková cena bez DPH (pole AG-AM/118)</t>
  </si>
  <si>
    <t>SO 307</t>
  </si>
  <si>
    <t>Protažení kanalizace do km 0,600</t>
  </si>
  <si>
    <t>kompletní prvedení SO 307 dle přiloženého soupisu prací "příloha SO 300_SP.xlsx, list Rekapitulace stavby" a PD.  
k doplnění celková cena bez DPH (pole AG-AM/119)</t>
  </si>
  <si>
    <t>SO 501</t>
  </si>
  <si>
    <t>Přeložka VTL plynovodu DN 80 v km 1,050</t>
  </si>
  <si>
    <t>kompletní prvedení SO 501 dle přiloženého soupisu prací "příloha SO 500_SP.xlsx - list SO 501 - Přeložka VTL" a PD.  
k doplnění celková cena bez DPH (pole J30)</t>
  </si>
  <si>
    <t>SO 502</t>
  </si>
  <si>
    <t>Přeložka STL plynovodu v km 3,710</t>
  </si>
  <si>
    <t>kompletní prvedení SO 502 dle přiloženého soupisu prací "příloha SO 500_SP.xlsx - list SO 502 - Přeložka STL" a PD.  
k doplnění celková cena bez DPH (pole J30)</t>
  </si>
  <si>
    <t>SO 801</t>
  </si>
  <si>
    <t>Vegetační úpravy</t>
  </si>
  <si>
    <t>184A2</t>
  </si>
  <si>
    <t>VYSAZOVÁNÍ KEŘŮ LISTNATÝCH BEZ BALU VČETNĚ VÝKOPU JAMKY</t>
  </si>
  <si>
    <t>kontejnerovaný výpěstek, vel. ko. 1l, výška 30-40cm  
celková plocha 6.528 m2</t>
  </si>
  <si>
    <t>Crataegus monogyna (hloh jednosemenný): 600=600,000 [A] 
Cornus sanguinea (svída krvavá): 2800=2 800,000 [B] 
Euonymus europaeus (brslen evropský): 400=400,000 [C] 
Ligustrum vulgare (ptačí zob obecný): 2000=2 000,000 [D] 
Lonicera xylosteum (zimolez pýřitý): 2400=2 400,000 [E] 
Prunus spinosa (trnka obecná): 1800=1 800,000 [F] 
Rosa canina (růže šípková): 2400=2 400,000 [G] 
Salix purpurea (vrba nachová): 400=400,000 [H] 
Viburnum opulus (kalina obecná): 800=800,000 [I] 
Celkem: A+B+C+D+E+F+G+H+I=13 600,000 [J]</t>
  </si>
  <si>
    <t>184B14</t>
  </si>
  <si>
    <t>VYSAZOVÁNÍ STROMŮ LISTNATÝCH S BALEM OBVOD KMENE DO 14CM, PODCHOZÍ VÝŠ MIN 2,2M</t>
  </si>
  <si>
    <t>zemní bal, 3x přesazovaný, obvod kmínku 12-14cm</t>
  </si>
  <si>
    <t>Acer platanoides (javor mléč): 11=11,000 [A] 
Acer platanoides ´Emerald Queen´ (javor mléč - kultivar): 24=24,000 [B] 
Acer pseudoplatanus (javor klen): 4=4,000 [C] 
Acer pseudoplatanus ´Erectum´ (javor klen - kultivar): 5=5,000 [D] 
Carpinus betulus (habr obecný): 23=23,000 [E] 
Prunus avium (třešeň ptačí): 22=22,000 [F] 
Quercus robur (dub letní): 16=16,000 [G] 
Sorbus aucuparia (jeřáb ptačí): 15=15,000 [H] 
Tilia cordata (lípa srdčitá): 10=10,000 [I] 
Tilia platyphylos (lípa velkolistá): 7=7,000 [J] 
Tilia x vulgaris ´Pallida´ (lípa obecná - kultivar): 14=14,000 [K] 
Celkem: A+B+C+D+E+F+G+H+I+J+K=151,000 [L]</t>
  </si>
  <si>
    <t>184D14</t>
  </si>
  <si>
    <t>VYSAZOVÁNÍ STROMŮ JEHLIČNATÝCH S BALEM VÝŠKY KMENE DO 1,5M</t>
  </si>
  <si>
    <t>zemní bal, výška 125-150cm</t>
  </si>
  <si>
    <t>Pinus sylvestris (borovice lesní): 30=30,000 [A]</t>
  </si>
  <si>
    <t>SO 802</t>
  </si>
  <si>
    <t>Rekultivace zrušených komunikací</t>
  </si>
  <si>
    <t>prostý, příp. železový beton</t>
  </si>
  <si>
    <t>dle pol. 113348: 669,76*2,2=1 473,472 [A]</t>
  </si>
  <si>
    <t>živice</t>
  </si>
  <si>
    <t>dle pol. 113138: 566,72*2,56=1 450,803 [A]</t>
  </si>
  <si>
    <t>dle pol. 113328: 1030,4*2,1=2 163,840 [A]</t>
  </si>
  <si>
    <t>113138</t>
  </si>
  <si>
    <t>ODSTRANĚNÍ KRYTU ZPEVNĚNÝCH PLOCH S ASFALT POJIVEM, ODVOZ DO 20KM</t>
  </si>
  <si>
    <t>vč. odvozu a uložení na obalovně / recyklačním středisku s provozním zařízením pro použití / zpracování znovuzískané asfaltové směsi dle dispozic zhotovitele, vzdálenost uvedena orientačně</t>
  </si>
  <si>
    <t>Demolice celého souvrství vozovky - tl. 0,44m (živice 0,11m): 5152,0*0,11=566,720 [A]</t>
  </si>
  <si>
    <t>vč. odvozu a uložení na trvalou skládku dle dispozic zhotovitele, vzdálenost uvedena orientačně</t>
  </si>
  <si>
    <t>Demolice celého souvrství vozovky - tl. 0,44m (štěrk 0,20m): 5152,0*0,20=1 030,400 [A]</t>
  </si>
  <si>
    <t>113348</t>
  </si>
  <si>
    <t>ODSTRAN PODKL ZPEVNĚNÝCH PLOCH S CEM POJIVEM, ODVOZ DO 20KM</t>
  </si>
  <si>
    <t>Demolice celého souvrství vozovky - tl. 0,44m (beton 0,13m): 5152,0*0,13=669,760 [A]</t>
  </si>
  <si>
    <t>Rozprostření ornice v prům. tl. 440mm a zatravnění: 5152=5 152,000 [A]</t>
  </si>
  <si>
    <t>18235</t>
  </si>
  <si>
    <t>ROZPROSTŘENÍ ORNICE V ROVINĚ V TL DO 0,50M</t>
  </si>
  <si>
    <t>ornice z meziskládky</t>
  </si>
  <si>
    <t>Rozprostření ornice v prům. tl. 440mm a zatravnění - 
- úsek 1 ( SO101.1, SO109): 906=906,000 [A] 
- úsek 2 ( SO103): 192=192,000 [B] 
- úsek 3 ( SO104): 1812=1 812,000 [C] 
- úsek 4 (SO105, SO111): 267=267,000 [D] 
- úsek 5 (SO107, SO108): 1975=1 975,000 [E] 
Celkem: A+B+C+D+E=5 152,000 [F]</t>
  </si>
  <si>
    <t>SO 901</t>
  </si>
  <si>
    <t>Plochy zařízení staveniště a skládek</t>
  </si>
  <si>
    <t>03100.R</t>
  </si>
  <si>
    <t>ZAŘÍZENÍ STAVENIŠTĚ - ZŘÍZENÍ, PROVOZ</t>
  </si>
  <si>
    <t>Zařízení staveniště se předpokládá prioritně v místě záboru stavby, tj. na pozemcích trvalého záboru.  
Dále jsou vytipována další místa dočasného záboru pro zařízení staveniště, např. u budoucího mostu přes Voldušský potok či u křižovatek s vedlejšími komunikacemi.  
Zahrnuje kompletní ZS a zřízení skládek, vč. drenáže po obvodu - podélná drenáž uložena min. 0,3 m pod hranou zemní pláně, z perforovaného PVC potrubí DN150 a se štěrkovým zásypem, usazovací jímky pro vody vypouštěné ze stavby, čistící plochy před výjezdem na komunikace, ohrazení staveniště ap.</t>
  </si>
  <si>
    <t>SO 902</t>
  </si>
  <si>
    <t>Rekultivace ploch zařízení staveniště a skládek</t>
  </si>
  <si>
    <t>drn, degradovaná ornice</t>
  </si>
  <si>
    <t>dle pol. 125738.b: 8906,8*1,8=16 032,240 [A]</t>
  </si>
  <si>
    <t>ZAŘÍZENÍ STAVENIŠTĚ - DEMONTÁŽ</t>
  </si>
  <si>
    <t>Zahrnuje kompletní zrušení ZS a zřízení skládek, vč. drenáže po obvodu - podélná drenáž uložena min. 0,3 m pod hranou zemní pláně, z perforovaného PVC potrubí DN150 a se štěrkovým zásypem, usazovací jímky pro vody vypouštěné ze stavby, čistící plochy před výjezdem na komunikace, ohrazení staveniště ap., vč. uvedení ploch ZS a skládek do původního, resp. dohodnutého stavu.  
Odvozy přebytku ornice a recyklátu ze stavby vykázána zvlášť</t>
  </si>
  <si>
    <t>12573</t>
  </si>
  <si>
    <t>VYKOPÁVKY ZE ZEMNÍKŮ A SKLÁDEK TŘ. I</t>
  </si>
  <si>
    <t>vč. odvozu a uskladnění ornice, s ochráněním, dle dispozic zhotovitele  
Ornice bude využita zhotovitelem na dalších stavbách.</t>
  </si>
  <si>
    <t>Odvoz kvalitní, nepoužité ornice (dle bilance zemin), uvažováno 50%: 17813,6*0,5=8 906,800 [A]</t>
  </si>
  <si>
    <t>vč. odvozu a uskladnění recyklátu, dle dispozic zhotovitele  
Recyklát bude využit zhotovitelem na dalších stavbách.</t>
  </si>
  <si>
    <t>Odvoz přebytku recyklátu získaného z předrcení vybouraných vozovek v SO řady 100 (Výpočet rozdíl mezi pol. 12843 a 17310): 3014,64-2896,0=118,640 [A]</t>
  </si>
  <si>
    <t>125738</t>
  </si>
  <si>
    <t>VYKOPÁVKY ZE ZEMNÍKŮ A SKLÁDEK TŘ. I, ODVOZ DO 20KM</t>
  </si>
  <si>
    <t>Odvoz nekvalitní ornice (drn, degrad. ornice) (dle bilance zemin), uvažováno 50%: 17813,6*0,5=8 906,800 [A]</t>
  </si>
  <si>
    <t>VON</t>
  </si>
  <si>
    <t>Vedlejší a ostatní náklady</t>
  </si>
  <si>
    <t>02110</t>
  </si>
  <si>
    <t>PROSTORY PRO OBJEDNATELE - KANCELÁŘE</t>
  </si>
  <si>
    <t>Zajištění odpovídajících vybavených prostor pro konání pravidelných a mimořádných KD.</t>
  </si>
  <si>
    <t>Zajištění úprav autobusových linek, dle jednotlivých etap výstavby, vč. provizorních zařízení</t>
  </si>
  <si>
    <t>vytyčení a ochrana stávajících IS v zájmovém území</t>
  </si>
  <si>
    <t>02811</t>
  </si>
  <si>
    <t>PRŮZKUMNÉ PRÁCE GEOTECHNICKÉ NA POVRCHU</t>
  </si>
  <si>
    <t>hydrogeologický monitoring po celou dobu výstavby s přesahem do zahájení provozu (viz IGP)  
Min. 1x za 6 měsíců odborně způsobilou osobou sledovat hladiny zdrojů Z1 - Z6 (jímacích objektů) dle tab. 4 v závěrečné zprávě IGP a též hladiny v monitorovacích vrtech HJ113 a HJ131. Z obou vrtů a též ze zdroje Z5 (sběrná studna s pravděpodobnými drenážními zářezy) se před zahájením a po dokončení stavby odeberou vzorky podzemní vody na CHR pro sledování vývoje chemismu.</t>
  </si>
  <si>
    <t>02841</t>
  </si>
  <si>
    <t>PRŮZKUMNÉ PRÁCE ŽIVOTNÍHO PROSTŘEDÍ NA POVRCHU</t>
  </si>
  <si>
    <t>měření hluku 2x, (den, noc) - před kolaudací</t>
  </si>
  <si>
    <t>02910</t>
  </si>
  <si>
    <t>OSTATNÍ POŽADAVKY - ZEMĚMĚŘIČSKÁ MĚŘENÍ</t>
  </si>
  <si>
    <t>Zaměření skutečného provedení stavby vč. vypracování GP</t>
  </si>
  <si>
    <t>02940</t>
  </si>
  <si>
    <t>OSTATNÍ POŽADAVKY - VYPRACOVÁNÍ DOKUMENTACE</t>
  </si>
  <si>
    <t>Pasportizace objektu před započetím prací</t>
  </si>
  <si>
    <t>Pasportizace objízdných tras</t>
  </si>
  <si>
    <t>Zpracování havarijního a povodňového plánu</t>
  </si>
  <si>
    <t>02943</t>
  </si>
  <si>
    <t>OSTATNÍ POŽADAVKY - VYPRACOVÁNÍ RDS</t>
  </si>
  <si>
    <t>pro celou stavbu (dle dispozic a potřeb zhotovitele), ovšem v rozsahu minimálně pro SO řady 100 a 200!</t>
  </si>
  <si>
    <t>02944</t>
  </si>
  <si>
    <t>OSTAT POŽADAVKY - DOKUMENTACE SKUTEČ PROVEDENÍ V DIGIT FORMĚ</t>
  </si>
  <si>
    <t>ve formátu DWG, vč tištěné formy (dle SOD)  
pro celou stavbu (dle dispozic a potřeb zhotovitele), ovšem v rozsahu minimálně pro SO řady 100 a 200!</t>
  </si>
  <si>
    <t>02945</t>
  </si>
  <si>
    <t>OSTAT POŽADAVKY - GEOMETRICKÝ PLÁN</t>
  </si>
  <si>
    <t>Geometrický plán pro majetkoprávní vypořádání</t>
  </si>
  <si>
    <t>Geometrický plán pro vymezení rozsahu věcných břemen</t>
  </si>
  <si>
    <t>02946</t>
  </si>
  <si>
    <t>OSTAT POŽADAVKY - FOTODOKUMENTACE</t>
  </si>
  <si>
    <t>pro celou stavbu</t>
  </si>
  <si>
    <t>02950</t>
  </si>
  <si>
    <t>OSTATNÍ POŽADAVKY - POSUDKY, KONTROLY, REVIZNÍ ZPRÁVY</t>
  </si>
  <si>
    <t>Posouzení a pravidelné sledování vytěžených zemin v návaznosti na další použití, monitoring</t>
  </si>
  <si>
    <t>Statický výpočet zatížitelnosti pro SO řady 200</t>
  </si>
  <si>
    <t>Zpětné použití odpadů a materiálu (monitoring, rozbory, jako např. PAU a další) - kompletní vyhodnocení</t>
  </si>
  <si>
    <t>02960</t>
  </si>
  <si>
    <t>OSTATNÍ POŽADAVKY - ODBORNÝ DOZOR</t>
  </si>
  <si>
    <t>geolog stavby</t>
  </si>
  <si>
    <t>02990</t>
  </si>
  <si>
    <t>Informační tabule – označení stavby, opatření BOZP, publicita dle pravídel IROP.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</si>
</sst>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abSelected="1" topLeftCell="A16" workbookViewId="0">
      <selection activeCell="D59" sqref="D59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SUM(C10:C53)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SUM(E10:E53)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'SO 001'!I3</f>
        <v>0</v>
      </c>
      <c r="D10" s="23">
        <f>'SO 001'!O2</f>
        <v>0</v>
      </c>
      <c r="E10" s="23">
        <f t="shared" ref="E10:E53" si="0">C10+D10</f>
        <v>0</v>
      </c>
    </row>
    <row r="11" spans="1:5" ht="12.75" customHeight="1" x14ac:dyDescent="0.2">
      <c r="A11" s="22" t="s">
        <v>69</v>
      </c>
      <c r="B11" s="22" t="s">
        <v>70</v>
      </c>
      <c r="C11" s="23">
        <f>'SO 101.1'!I3</f>
        <v>0</v>
      </c>
      <c r="D11" s="23">
        <f>'SO 101.1'!O2</f>
        <v>0</v>
      </c>
      <c r="E11" s="23">
        <f t="shared" si="0"/>
        <v>0</v>
      </c>
    </row>
    <row r="12" spans="1:5" ht="12.75" customHeight="1" x14ac:dyDescent="0.2">
      <c r="A12" s="22" t="s">
        <v>312</v>
      </c>
      <c r="B12" s="22" t="s">
        <v>313</v>
      </c>
      <c r="C12" s="23">
        <f>'SO 101.2'!I3</f>
        <v>0</v>
      </c>
      <c r="D12" s="23">
        <f>'SO 101.2'!O2</f>
        <v>0</v>
      </c>
      <c r="E12" s="23">
        <f t="shared" si="0"/>
        <v>0</v>
      </c>
    </row>
    <row r="13" spans="1:5" ht="12.75" customHeight="1" x14ac:dyDescent="0.2">
      <c r="A13" s="22" t="s">
        <v>367</v>
      </c>
      <c r="B13" s="22" t="s">
        <v>368</v>
      </c>
      <c r="C13" s="23">
        <f>'SO 101.3'!I3</f>
        <v>0</v>
      </c>
      <c r="D13" s="23">
        <f>'SO 101.3'!O2</f>
        <v>0</v>
      </c>
      <c r="E13" s="23">
        <f t="shared" si="0"/>
        <v>0</v>
      </c>
    </row>
    <row r="14" spans="1:5" ht="12.75" customHeight="1" x14ac:dyDescent="0.2">
      <c r="A14" s="22" t="s">
        <v>423</v>
      </c>
      <c r="B14" s="22" t="s">
        <v>424</v>
      </c>
      <c r="C14" s="23">
        <f>'SO 101.4'!I3</f>
        <v>0</v>
      </c>
      <c r="D14" s="23">
        <f>'SO 101.4'!O2</f>
        <v>0</v>
      </c>
      <c r="E14" s="23">
        <f t="shared" si="0"/>
        <v>0</v>
      </c>
    </row>
    <row r="15" spans="1:5" ht="12.75" customHeight="1" x14ac:dyDescent="0.2">
      <c r="A15" s="22" t="s">
        <v>469</v>
      </c>
      <c r="B15" s="22" t="s">
        <v>470</v>
      </c>
      <c r="C15" s="23">
        <f>'SO 101.5'!I3</f>
        <v>0</v>
      </c>
      <c r="D15" s="23">
        <f>'SO 101.5'!O2</f>
        <v>0</v>
      </c>
      <c r="E15" s="23">
        <f t="shared" si="0"/>
        <v>0</v>
      </c>
    </row>
    <row r="16" spans="1:5" ht="12.75" customHeight="1" x14ac:dyDescent="0.2">
      <c r="A16" s="22" t="s">
        <v>529</v>
      </c>
      <c r="B16" s="22" t="s">
        <v>530</v>
      </c>
      <c r="C16" s="23">
        <f>'SO 102'!I3</f>
        <v>0</v>
      </c>
      <c r="D16" s="23">
        <f>'SO 102'!O2</f>
        <v>0</v>
      </c>
      <c r="E16" s="23">
        <f t="shared" si="0"/>
        <v>0</v>
      </c>
    </row>
    <row r="17" spans="1:5" ht="12.75" customHeight="1" x14ac:dyDescent="0.2">
      <c r="A17" s="22" t="s">
        <v>558</v>
      </c>
      <c r="B17" s="22" t="s">
        <v>559</v>
      </c>
      <c r="C17" s="23">
        <f>'SO 103'!I3</f>
        <v>0</v>
      </c>
      <c r="D17" s="23">
        <f>'SO 103'!O2</f>
        <v>0</v>
      </c>
      <c r="E17" s="23">
        <f t="shared" si="0"/>
        <v>0</v>
      </c>
    </row>
    <row r="18" spans="1:5" ht="12.75" customHeight="1" x14ac:dyDescent="0.2">
      <c r="A18" s="22" t="s">
        <v>639</v>
      </c>
      <c r="B18" s="22" t="s">
        <v>640</v>
      </c>
      <c r="C18" s="23">
        <f>'SO 103.1'!I3</f>
        <v>0</v>
      </c>
      <c r="D18" s="23">
        <f>'SO 103.1'!O2</f>
        <v>0</v>
      </c>
      <c r="E18" s="23">
        <f t="shared" si="0"/>
        <v>0</v>
      </c>
    </row>
    <row r="19" spans="1:5" ht="12.75" customHeight="1" x14ac:dyDescent="0.2">
      <c r="A19" s="22" t="s">
        <v>688</v>
      </c>
      <c r="B19" s="22" t="s">
        <v>689</v>
      </c>
      <c r="C19" s="23">
        <f>'SO 104.1'!I3</f>
        <v>0</v>
      </c>
      <c r="D19" s="23">
        <f>'SO 104.1'!O2</f>
        <v>0</v>
      </c>
      <c r="E19" s="23">
        <f t="shared" si="0"/>
        <v>0</v>
      </c>
    </row>
    <row r="20" spans="1:5" ht="12.75" customHeight="1" x14ac:dyDescent="0.2">
      <c r="A20" s="22" t="s">
        <v>717</v>
      </c>
      <c r="B20" s="22" t="s">
        <v>718</v>
      </c>
      <c r="C20" s="23">
        <f>'SO 104.2'!I3</f>
        <v>0</v>
      </c>
      <c r="D20" s="23">
        <f>'SO 104.2'!O2</f>
        <v>0</v>
      </c>
      <c r="E20" s="23">
        <f t="shared" si="0"/>
        <v>0</v>
      </c>
    </row>
    <row r="21" spans="1:5" ht="12.75" customHeight="1" x14ac:dyDescent="0.2">
      <c r="A21" s="22" t="s">
        <v>749</v>
      </c>
      <c r="B21" s="22" t="s">
        <v>750</v>
      </c>
      <c r="C21" s="23">
        <f>'SO 105'!I3</f>
        <v>0</v>
      </c>
      <c r="D21" s="23">
        <f>'SO 105'!O2</f>
        <v>0</v>
      </c>
      <c r="E21" s="23">
        <f t="shared" si="0"/>
        <v>0</v>
      </c>
    </row>
    <row r="22" spans="1:5" ht="12.75" customHeight="1" x14ac:dyDescent="0.2">
      <c r="A22" s="22" t="s">
        <v>775</v>
      </c>
      <c r="B22" s="22" t="s">
        <v>776</v>
      </c>
      <c r="C22" s="23">
        <f>'SO 106'!I3</f>
        <v>0</v>
      </c>
      <c r="D22" s="23">
        <f>'SO 106'!O2</f>
        <v>0</v>
      </c>
      <c r="E22" s="23">
        <f t="shared" si="0"/>
        <v>0</v>
      </c>
    </row>
    <row r="23" spans="1:5" ht="12.75" customHeight="1" x14ac:dyDescent="0.2">
      <c r="A23" s="22" t="s">
        <v>807</v>
      </c>
      <c r="B23" s="22" t="s">
        <v>808</v>
      </c>
      <c r="C23" s="23">
        <f>'SO 107.1'!I3</f>
        <v>0</v>
      </c>
      <c r="D23" s="23">
        <f>'SO 107.1'!O2</f>
        <v>0</v>
      </c>
      <c r="E23" s="23">
        <f t="shared" si="0"/>
        <v>0</v>
      </c>
    </row>
    <row r="24" spans="1:5" ht="12.75" customHeight="1" x14ac:dyDescent="0.2">
      <c r="A24" s="22" t="s">
        <v>847</v>
      </c>
      <c r="B24" s="22" t="s">
        <v>848</v>
      </c>
      <c r="C24" s="23">
        <f>'SO 107.2'!I3</f>
        <v>0</v>
      </c>
      <c r="D24" s="23">
        <f>'SO 107.2'!O2</f>
        <v>0</v>
      </c>
      <c r="E24" s="23">
        <f t="shared" si="0"/>
        <v>0</v>
      </c>
    </row>
    <row r="25" spans="1:5" ht="12.75" customHeight="1" x14ac:dyDescent="0.2">
      <c r="A25" s="22" t="s">
        <v>852</v>
      </c>
      <c r="B25" s="22" t="s">
        <v>853</v>
      </c>
      <c r="C25" s="23">
        <f>'SO 108'!I3</f>
        <v>0</v>
      </c>
      <c r="D25" s="23">
        <f>'SO 108'!O2</f>
        <v>0</v>
      </c>
      <c r="E25" s="23">
        <f t="shared" si="0"/>
        <v>0</v>
      </c>
    </row>
    <row r="26" spans="1:5" ht="12.75" customHeight="1" x14ac:dyDescent="0.2">
      <c r="A26" s="22" t="s">
        <v>883</v>
      </c>
      <c r="B26" s="22" t="s">
        <v>884</v>
      </c>
      <c r="C26" s="23">
        <f>'SO 109'!I3</f>
        <v>0</v>
      </c>
      <c r="D26" s="23">
        <f>'SO 109'!O2</f>
        <v>0</v>
      </c>
      <c r="E26" s="23">
        <f t="shared" si="0"/>
        <v>0</v>
      </c>
    </row>
    <row r="27" spans="1:5" ht="12.75" customHeight="1" x14ac:dyDescent="0.2">
      <c r="A27" s="22" t="s">
        <v>919</v>
      </c>
      <c r="B27" s="22" t="s">
        <v>920</v>
      </c>
      <c r="C27" s="23">
        <f>'SO 111.1'!I3</f>
        <v>0</v>
      </c>
      <c r="D27" s="23">
        <f>'SO 111.1'!O2</f>
        <v>0</v>
      </c>
      <c r="E27" s="23">
        <f t="shared" si="0"/>
        <v>0</v>
      </c>
    </row>
    <row r="28" spans="1:5" ht="12.75" customHeight="1" x14ac:dyDescent="0.2">
      <c r="A28" s="22" t="s">
        <v>945</v>
      </c>
      <c r="B28" s="22" t="s">
        <v>946</v>
      </c>
      <c r="C28" s="23">
        <f>'SO 111.2'!I3</f>
        <v>0</v>
      </c>
      <c r="D28" s="23">
        <f>'SO 111.2'!O2</f>
        <v>0</v>
      </c>
      <c r="E28" s="23">
        <f t="shared" si="0"/>
        <v>0</v>
      </c>
    </row>
    <row r="29" spans="1:5" ht="12.75" customHeight="1" x14ac:dyDescent="0.2">
      <c r="A29" s="22" t="s">
        <v>962</v>
      </c>
      <c r="B29" s="22" t="s">
        <v>963</v>
      </c>
      <c r="C29" s="23">
        <f>'SO 122'!I3</f>
        <v>0</v>
      </c>
      <c r="D29" s="23">
        <f>'SO 122'!O2</f>
        <v>0</v>
      </c>
      <c r="E29" s="23">
        <f t="shared" si="0"/>
        <v>0</v>
      </c>
    </row>
    <row r="30" spans="1:5" ht="12.75" customHeight="1" x14ac:dyDescent="0.2">
      <c r="A30" s="22" t="s">
        <v>1002</v>
      </c>
      <c r="B30" s="22" t="s">
        <v>1003</v>
      </c>
      <c r="C30" s="23">
        <f>'SO 123'!I3</f>
        <v>0</v>
      </c>
      <c r="D30" s="23">
        <f>'SO 123'!O2</f>
        <v>0</v>
      </c>
      <c r="E30" s="23">
        <f t="shared" si="0"/>
        <v>0</v>
      </c>
    </row>
    <row r="31" spans="1:5" ht="12.75" customHeight="1" x14ac:dyDescent="0.2">
      <c r="A31" s="22" t="s">
        <v>1019</v>
      </c>
      <c r="B31" s="22" t="s">
        <v>1020</v>
      </c>
      <c r="C31" s="23">
        <f>'SO 130'!I3</f>
        <v>0</v>
      </c>
      <c r="D31" s="23">
        <f>'SO 130'!O2</f>
        <v>0</v>
      </c>
      <c r="E31" s="23">
        <f t="shared" si="0"/>
        <v>0</v>
      </c>
    </row>
    <row r="32" spans="1:5" ht="12.75" customHeight="1" x14ac:dyDescent="0.2">
      <c r="A32" s="22" t="s">
        <v>1031</v>
      </c>
      <c r="B32" s="22" t="s">
        <v>1032</v>
      </c>
      <c r="C32" s="23">
        <f>'SO 140'!I3</f>
        <v>0</v>
      </c>
      <c r="D32" s="23">
        <f>'SO 140'!O2</f>
        <v>0</v>
      </c>
      <c r="E32" s="23">
        <f t="shared" si="0"/>
        <v>0</v>
      </c>
    </row>
    <row r="33" spans="1:5" ht="12.75" customHeight="1" x14ac:dyDescent="0.2">
      <c r="A33" s="22" t="s">
        <v>1055</v>
      </c>
      <c r="B33" s="22" t="s">
        <v>1056</v>
      </c>
      <c r="C33" s="23">
        <f>'SO 150'!I3</f>
        <v>0</v>
      </c>
      <c r="D33" s="23">
        <f>'SO 150'!O2</f>
        <v>0</v>
      </c>
      <c r="E33" s="23">
        <f t="shared" si="0"/>
        <v>0</v>
      </c>
    </row>
    <row r="34" spans="1:5" ht="12.75" customHeight="1" x14ac:dyDescent="0.2">
      <c r="A34" s="22" t="s">
        <v>1067</v>
      </c>
      <c r="B34" s="22" t="s">
        <v>1068</v>
      </c>
      <c r="C34" s="23">
        <f>'SO 151.1'!I3</f>
        <v>0</v>
      </c>
      <c r="D34" s="23">
        <f>'SO 151.1'!O2</f>
        <v>0</v>
      </c>
      <c r="E34" s="23">
        <f t="shared" si="0"/>
        <v>0</v>
      </c>
    </row>
    <row r="35" spans="1:5" ht="12.75" customHeight="1" x14ac:dyDescent="0.2">
      <c r="A35" s="22" t="s">
        <v>1115</v>
      </c>
      <c r="B35" s="22" t="s">
        <v>1116</v>
      </c>
      <c r="C35" s="23">
        <f>'SO 151.2'!I3</f>
        <v>0</v>
      </c>
      <c r="D35" s="23">
        <f>'SO 151.2'!O2</f>
        <v>0</v>
      </c>
      <c r="E35" s="23">
        <f t="shared" si="0"/>
        <v>0</v>
      </c>
    </row>
    <row r="36" spans="1:5" ht="12.75" customHeight="1" x14ac:dyDescent="0.2">
      <c r="A36" s="22" t="s">
        <v>1134</v>
      </c>
      <c r="B36" s="22" t="s">
        <v>1135</v>
      </c>
      <c r="C36" s="23">
        <f>'SO 152'!I3</f>
        <v>0</v>
      </c>
      <c r="D36" s="23">
        <f>'SO 152'!O2</f>
        <v>0</v>
      </c>
      <c r="E36" s="23">
        <f t="shared" si="0"/>
        <v>0</v>
      </c>
    </row>
    <row r="37" spans="1:5" ht="12.75" customHeight="1" x14ac:dyDescent="0.2">
      <c r="A37" s="22" t="s">
        <v>1140</v>
      </c>
      <c r="B37" s="22" t="s">
        <v>1141</v>
      </c>
      <c r="C37" s="23">
        <f>'SO 201'!I3</f>
        <v>0</v>
      </c>
      <c r="D37" s="23">
        <f>'SO 201'!O2</f>
        <v>0</v>
      </c>
      <c r="E37" s="23">
        <f t="shared" si="0"/>
        <v>0</v>
      </c>
    </row>
    <row r="38" spans="1:5" ht="12.75" customHeight="1" x14ac:dyDescent="0.2">
      <c r="A38" s="22" t="s">
        <v>1359</v>
      </c>
      <c r="B38" s="22" t="s">
        <v>1360</v>
      </c>
      <c r="C38" s="23">
        <f>'SO 202'!I3</f>
        <v>0</v>
      </c>
      <c r="D38" s="23">
        <f>'SO 202'!O2</f>
        <v>0</v>
      </c>
      <c r="E38" s="23">
        <f t="shared" si="0"/>
        <v>0</v>
      </c>
    </row>
    <row r="39" spans="1:5" ht="12.75" customHeight="1" x14ac:dyDescent="0.2">
      <c r="A39" s="22" t="s">
        <v>1419</v>
      </c>
      <c r="B39" s="22" t="s">
        <v>1420</v>
      </c>
      <c r="C39" s="23">
        <f>'SO 203'!I3</f>
        <v>0</v>
      </c>
      <c r="D39" s="23">
        <f>'SO 203'!O2</f>
        <v>0</v>
      </c>
      <c r="E39" s="23">
        <f t="shared" si="0"/>
        <v>0</v>
      </c>
    </row>
    <row r="40" spans="1:5" ht="12.75" customHeight="1" x14ac:dyDescent="0.2">
      <c r="A40" s="22" t="s">
        <v>1449</v>
      </c>
      <c r="B40" s="22" t="s">
        <v>1450</v>
      </c>
      <c r="C40" s="23">
        <f>'SO 301'!I3</f>
        <v>0</v>
      </c>
      <c r="D40" s="23">
        <f>'SO 301'!O2</f>
        <v>0</v>
      </c>
      <c r="E40" s="23">
        <f t="shared" si="0"/>
        <v>0</v>
      </c>
    </row>
    <row r="41" spans="1:5" ht="12.75" customHeight="1" x14ac:dyDescent="0.2">
      <c r="A41" s="22" t="s">
        <v>1454</v>
      </c>
      <c r="B41" s="22" t="s">
        <v>1455</v>
      </c>
      <c r="C41" s="23">
        <f>'SO 302'!I3</f>
        <v>0</v>
      </c>
      <c r="D41" s="23">
        <f>'SO 302'!O2</f>
        <v>0</v>
      </c>
      <c r="E41" s="23">
        <f t="shared" si="0"/>
        <v>0</v>
      </c>
    </row>
    <row r="42" spans="1:5" ht="12.75" customHeight="1" x14ac:dyDescent="0.2">
      <c r="A42" s="22" t="s">
        <v>1457</v>
      </c>
      <c r="B42" s="22" t="s">
        <v>1458</v>
      </c>
      <c r="C42" s="23">
        <f>'SO 303'!I3</f>
        <v>0</v>
      </c>
      <c r="D42" s="23">
        <f>'SO 303'!O2</f>
        <v>0</v>
      </c>
      <c r="E42" s="23">
        <f t="shared" si="0"/>
        <v>0</v>
      </c>
    </row>
    <row r="43" spans="1:5" ht="12.75" customHeight="1" x14ac:dyDescent="0.2">
      <c r="A43" s="22" t="s">
        <v>1460</v>
      </c>
      <c r="B43" s="22" t="s">
        <v>1461</v>
      </c>
      <c r="C43" s="23">
        <f>'SO 304'!I3</f>
        <v>0</v>
      </c>
      <c r="D43" s="23">
        <f>'SO 304'!O2</f>
        <v>0</v>
      </c>
      <c r="E43" s="23">
        <f t="shared" si="0"/>
        <v>0</v>
      </c>
    </row>
    <row r="44" spans="1:5" ht="12.75" customHeight="1" x14ac:dyDescent="0.2">
      <c r="A44" s="22" t="s">
        <v>1463</v>
      </c>
      <c r="B44" s="22" t="s">
        <v>1464</v>
      </c>
      <c r="C44" s="23">
        <f>'SO 305'!I3</f>
        <v>0</v>
      </c>
      <c r="D44" s="23">
        <f>'SO 305'!O2</f>
        <v>0</v>
      </c>
      <c r="E44" s="23">
        <f t="shared" si="0"/>
        <v>0</v>
      </c>
    </row>
    <row r="45" spans="1:5" ht="12.75" customHeight="1" x14ac:dyDescent="0.2">
      <c r="A45" s="22" t="s">
        <v>1466</v>
      </c>
      <c r="B45" s="22" t="s">
        <v>1467</v>
      </c>
      <c r="C45" s="23">
        <f>'SO 306'!I3</f>
        <v>0</v>
      </c>
      <c r="D45" s="23">
        <f>'SO 306'!O2</f>
        <v>0</v>
      </c>
      <c r="E45" s="23">
        <f t="shared" si="0"/>
        <v>0</v>
      </c>
    </row>
    <row r="46" spans="1:5" ht="12.75" customHeight="1" x14ac:dyDescent="0.2">
      <c r="A46" s="22" t="s">
        <v>1469</v>
      </c>
      <c r="B46" s="22" t="s">
        <v>1470</v>
      </c>
      <c r="C46" s="23">
        <f>'SO 307'!I3</f>
        <v>0</v>
      </c>
      <c r="D46" s="23">
        <f>'SO 307'!O2</f>
        <v>0</v>
      </c>
      <c r="E46" s="23">
        <f t="shared" si="0"/>
        <v>0</v>
      </c>
    </row>
    <row r="47" spans="1:5" ht="12.75" customHeight="1" x14ac:dyDescent="0.2">
      <c r="A47" s="22" t="s">
        <v>1472</v>
      </c>
      <c r="B47" s="22" t="s">
        <v>1473</v>
      </c>
      <c r="C47" s="23">
        <f>'SO 501'!I3</f>
        <v>0</v>
      </c>
      <c r="D47" s="23">
        <f>'SO 501'!O2</f>
        <v>0</v>
      </c>
      <c r="E47" s="23">
        <f t="shared" si="0"/>
        <v>0</v>
      </c>
    </row>
    <row r="48" spans="1:5" ht="12.75" customHeight="1" x14ac:dyDescent="0.2">
      <c r="A48" s="22" t="s">
        <v>1475</v>
      </c>
      <c r="B48" s="22" t="s">
        <v>1476</v>
      </c>
      <c r="C48" s="23">
        <f>'SO 502'!I3</f>
        <v>0</v>
      </c>
      <c r="D48" s="23">
        <f>'SO 502'!O2</f>
        <v>0</v>
      </c>
      <c r="E48" s="23">
        <f t="shared" si="0"/>
        <v>0</v>
      </c>
    </row>
    <row r="49" spans="1:5" ht="12.75" customHeight="1" x14ac:dyDescent="0.2">
      <c r="A49" s="22" t="s">
        <v>1478</v>
      </c>
      <c r="B49" s="22" t="s">
        <v>1479</v>
      </c>
      <c r="C49" s="23">
        <f>'SO 801'!I3</f>
        <v>0</v>
      </c>
      <c r="D49" s="23">
        <f>'SO 801'!O2</f>
        <v>0</v>
      </c>
      <c r="E49" s="23">
        <f t="shared" si="0"/>
        <v>0</v>
      </c>
    </row>
    <row r="50" spans="1:5" ht="12.75" customHeight="1" x14ac:dyDescent="0.2">
      <c r="A50" s="22" t="s">
        <v>1492</v>
      </c>
      <c r="B50" s="22" t="s">
        <v>1493</v>
      </c>
      <c r="C50" s="23">
        <f>'SO 802'!I3</f>
        <v>0</v>
      </c>
      <c r="D50" s="23">
        <f>'SO 802'!O2</f>
        <v>0</v>
      </c>
      <c r="E50" s="23">
        <f t="shared" si="0"/>
        <v>0</v>
      </c>
    </row>
    <row r="51" spans="1:5" ht="12.75" customHeight="1" x14ac:dyDescent="0.2">
      <c r="A51" s="22" t="s">
        <v>1513</v>
      </c>
      <c r="B51" s="22" t="s">
        <v>1514</v>
      </c>
      <c r="C51" s="23">
        <f>'SO 901'!I3</f>
        <v>0</v>
      </c>
      <c r="D51" s="23">
        <f>'SO 901'!O2</f>
        <v>0</v>
      </c>
      <c r="E51" s="23">
        <f t="shared" si="0"/>
        <v>0</v>
      </c>
    </row>
    <row r="52" spans="1:5" ht="12.75" customHeight="1" x14ac:dyDescent="0.2">
      <c r="A52" s="22" t="s">
        <v>1518</v>
      </c>
      <c r="B52" s="22" t="s">
        <v>1519</v>
      </c>
      <c r="C52" s="23">
        <f>'SO 902'!I3</f>
        <v>0</v>
      </c>
      <c r="D52" s="23">
        <f>'SO 902'!O2</f>
        <v>0</v>
      </c>
      <c r="E52" s="23">
        <f t="shared" si="0"/>
        <v>0</v>
      </c>
    </row>
    <row r="53" spans="1:5" ht="12.75" customHeight="1" x14ac:dyDescent="0.2">
      <c r="A53" s="22" t="s">
        <v>1533</v>
      </c>
      <c r="B53" s="22" t="s">
        <v>1534</v>
      </c>
      <c r="C53" s="23">
        <f>VON!I3</f>
        <v>0</v>
      </c>
      <c r="D53" s="23">
        <f>VON!O2</f>
        <v>0</v>
      </c>
      <c r="E53" s="23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0+O8+O12+O31+O35+O39+O46+O50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639</v>
      </c>
      <c r="I3" s="39">
        <f>0+I8+I12+I31+I35+I39+I46+I50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639</v>
      </c>
      <c r="D4" s="2"/>
      <c r="E4" s="20" t="s">
        <v>640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79.506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641</v>
      </c>
    </row>
    <row r="11" spans="1:18" x14ac:dyDescent="0.2">
      <c r="A11" s="36" t="s">
        <v>52</v>
      </c>
      <c r="E11" s="37" t="s">
        <v>642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</f>
        <v>0</v>
      </c>
      <c r="R12">
        <f>0+O13+O16+O19+O22+O25+O28</f>
        <v>0</v>
      </c>
    </row>
    <row r="13" spans="1:18" x14ac:dyDescent="0.2">
      <c r="A13" s="24" t="s">
        <v>45</v>
      </c>
      <c r="B13" s="28" t="s">
        <v>23</v>
      </c>
      <c r="C13" s="28" t="s">
        <v>643</v>
      </c>
      <c r="D13" s="24" t="s">
        <v>47</v>
      </c>
      <c r="E13" s="29" t="s">
        <v>644</v>
      </c>
      <c r="F13" s="30" t="s">
        <v>79</v>
      </c>
      <c r="G13" s="31">
        <v>79.599999999999994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38.25" x14ac:dyDescent="0.2">
      <c r="A14" s="34" t="s">
        <v>50</v>
      </c>
      <c r="E14" s="35" t="s">
        <v>645</v>
      </c>
    </row>
    <row r="15" spans="1:18" x14ac:dyDescent="0.2">
      <c r="A15" s="38" t="s">
        <v>52</v>
      </c>
      <c r="E15" s="37" t="s">
        <v>646</v>
      </c>
    </row>
    <row r="16" spans="1:18" x14ac:dyDescent="0.2">
      <c r="A16" s="24" t="s">
        <v>45</v>
      </c>
      <c r="B16" s="28" t="s">
        <v>22</v>
      </c>
      <c r="C16" s="28" t="s">
        <v>647</v>
      </c>
      <c r="D16" s="24" t="s">
        <v>47</v>
      </c>
      <c r="E16" s="29" t="s">
        <v>648</v>
      </c>
      <c r="F16" s="30" t="s">
        <v>79</v>
      </c>
      <c r="G16" s="31">
        <v>44.17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8" ht="25.5" x14ac:dyDescent="0.2">
      <c r="A17" s="34" t="s">
        <v>50</v>
      </c>
      <c r="E17" s="35" t="s">
        <v>649</v>
      </c>
    </row>
    <row r="18" spans="1:18" ht="38.25" x14ac:dyDescent="0.2">
      <c r="A18" s="38" t="s">
        <v>52</v>
      </c>
      <c r="E18" s="37" t="s">
        <v>650</v>
      </c>
    </row>
    <row r="19" spans="1:18" x14ac:dyDescent="0.2">
      <c r="A19" s="24" t="s">
        <v>45</v>
      </c>
      <c r="B19" s="28" t="s">
        <v>33</v>
      </c>
      <c r="C19" s="28" t="s">
        <v>651</v>
      </c>
      <c r="D19" s="24" t="s">
        <v>47</v>
      </c>
      <c r="E19" s="29" t="s">
        <v>652</v>
      </c>
      <c r="F19" s="30" t="s">
        <v>79</v>
      </c>
      <c r="G19" s="31">
        <v>79.66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8" x14ac:dyDescent="0.2">
      <c r="A20" s="34" t="s">
        <v>50</v>
      </c>
      <c r="E20" s="35" t="s">
        <v>111</v>
      </c>
    </row>
    <row r="21" spans="1:18" x14ac:dyDescent="0.2">
      <c r="A21" s="38" t="s">
        <v>52</v>
      </c>
      <c r="E21" s="37" t="s">
        <v>653</v>
      </c>
    </row>
    <row r="22" spans="1:18" x14ac:dyDescent="0.2">
      <c r="A22" s="24" t="s">
        <v>45</v>
      </c>
      <c r="B22" s="28" t="s">
        <v>35</v>
      </c>
      <c r="C22" s="28" t="s">
        <v>123</v>
      </c>
      <c r="D22" s="24" t="s">
        <v>47</v>
      </c>
      <c r="E22" s="29" t="s">
        <v>124</v>
      </c>
      <c r="F22" s="30" t="s">
        <v>79</v>
      </c>
      <c r="G22" s="31">
        <v>123.83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50</v>
      </c>
      <c r="E23" s="35" t="s">
        <v>47</v>
      </c>
    </row>
    <row r="24" spans="1:18" ht="38.25" x14ac:dyDescent="0.2">
      <c r="A24" s="38" t="s">
        <v>52</v>
      </c>
      <c r="E24" s="37" t="s">
        <v>654</v>
      </c>
    </row>
    <row r="25" spans="1:18" x14ac:dyDescent="0.2">
      <c r="A25" s="24" t="s">
        <v>45</v>
      </c>
      <c r="B25" s="28" t="s">
        <v>37</v>
      </c>
      <c r="C25" s="28" t="s">
        <v>655</v>
      </c>
      <c r="D25" s="24" t="s">
        <v>47</v>
      </c>
      <c r="E25" s="29" t="s">
        <v>656</v>
      </c>
      <c r="F25" s="30" t="s">
        <v>79</v>
      </c>
      <c r="G25" s="31">
        <v>79.66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4" t="s">
        <v>50</v>
      </c>
      <c r="E26" s="35" t="s">
        <v>657</v>
      </c>
    </row>
    <row r="27" spans="1:18" x14ac:dyDescent="0.2">
      <c r="A27" s="38" t="s">
        <v>52</v>
      </c>
      <c r="E27" s="37" t="s">
        <v>658</v>
      </c>
    </row>
    <row r="28" spans="1:18" x14ac:dyDescent="0.2">
      <c r="A28" s="24" t="s">
        <v>45</v>
      </c>
      <c r="B28" s="28" t="s">
        <v>96</v>
      </c>
      <c r="C28" s="28" t="s">
        <v>659</v>
      </c>
      <c r="D28" s="24" t="s">
        <v>47</v>
      </c>
      <c r="E28" s="29" t="s">
        <v>660</v>
      </c>
      <c r="F28" s="30" t="s">
        <v>79</v>
      </c>
      <c r="G28" s="31">
        <v>6.24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8" x14ac:dyDescent="0.2">
      <c r="A29" s="34" t="s">
        <v>50</v>
      </c>
      <c r="E29" s="35" t="s">
        <v>661</v>
      </c>
    </row>
    <row r="30" spans="1:18" x14ac:dyDescent="0.2">
      <c r="A30" s="36" t="s">
        <v>52</v>
      </c>
      <c r="E30" s="37" t="s">
        <v>662</v>
      </c>
    </row>
    <row r="31" spans="1:18" ht="12.75" customHeight="1" x14ac:dyDescent="0.2">
      <c r="A31" s="12" t="s">
        <v>43</v>
      </c>
      <c r="B31" s="12"/>
      <c r="C31" s="40" t="s">
        <v>22</v>
      </c>
      <c r="D31" s="12"/>
      <c r="E31" s="26" t="s">
        <v>663</v>
      </c>
      <c r="F31" s="12"/>
      <c r="G31" s="12"/>
      <c r="H31" s="12"/>
      <c r="I31" s="41">
        <f>0+Q31</f>
        <v>0</v>
      </c>
      <c r="O31">
        <f>0+R31</f>
        <v>0</v>
      </c>
      <c r="Q31">
        <f>0+I32</f>
        <v>0</v>
      </c>
      <c r="R31">
        <f>0+O32</f>
        <v>0</v>
      </c>
    </row>
    <row r="32" spans="1:18" x14ac:dyDescent="0.2">
      <c r="A32" s="24" t="s">
        <v>45</v>
      </c>
      <c r="B32" s="28" t="s">
        <v>100</v>
      </c>
      <c r="C32" s="28" t="s">
        <v>664</v>
      </c>
      <c r="D32" s="24" t="s">
        <v>47</v>
      </c>
      <c r="E32" s="29" t="s">
        <v>665</v>
      </c>
      <c r="F32" s="30" t="s">
        <v>79</v>
      </c>
      <c r="G32" s="31">
        <v>21.87</v>
      </c>
      <c r="H32" s="32">
        <v>0</v>
      </c>
      <c r="I32" s="33">
        <f>ROUND(ROUND(H32,2)*ROUND(G32,3),2)</f>
        <v>0</v>
      </c>
      <c r="O32">
        <f>(I32*21)/100</f>
        <v>0</v>
      </c>
      <c r="P32" t="s">
        <v>23</v>
      </c>
    </row>
    <row r="33" spans="1:18" x14ac:dyDescent="0.2">
      <c r="A33" s="34" t="s">
        <v>50</v>
      </c>
      <c r="E33" s="35" t="s">
        <v>666</v>
      </c>
    </row>
    <row r="34" spans="1:18" x14ac:dyDescent="0.2">
      <c r="A34" s="36" t="s">
        <v>52</v>
      </c>
      <c r="E34" s="37" t="s">
        <v>667</v>
      </c>
    </row>
    <row r="35" spans="1:18" ht="12.75" customHeight="1" x14ac:dyDescent="0.2">
      <c r="A35" s="12" t="s">
        <v>43</v>
      </c>
      <c r="B35" s="12"/>
      <c r="C35" s="40" t="s">
        <v>33</v>
      </c>
      <c r="D35" s="12"/>
      <c r="E35" s="26" t="s">
        <v>188</v>
      </c>
      <c r="F35" s="12"/>
      <c r="G35" s="12"/>
      <c r="H35" s="12"/>
      <c r="I35" s="41">
        <f>0+Q35</f>
        <v>0</v>
      </c>
      <c r="O35">
        <f>0+R35</f>
        <v>0</v>
      </c>
      <c r="Q35">
        <f>0+I36</f>
        <v>0</v>
      </c>
      <c r="R35">
        <f>0+O36</f>
        <v>0</v>
      </c>
    </row>
    <row r="36" spans="1:18" x14ac:dyDescent="0.2">
      <c r="A36" s="24" t="s">
        <v>45</v>
      </c>
      <c r="B36" s="28" t="s">
        <v>40</v>
      </c>
      <c r="C36" s="28" t="s">
        <v>668</v>
      </c>
      <c r="D36" s="24" t="s">
        <v>47</v>
      </c>
      <c r="E36" s="29" t="s">
        <v>669</v>
      </c>
      <c r="F36" s="30" t="s">
        <v>79</v>
      </c>
      <c r="G36" s="31">
        <v>8.0299999999999994</v>
      </c>
      <c r="H36" s="32">
        <v>0</v>
      </c>
      <c r="I36" s="33">
        <f>ROUND(ROUND(H36,2)*ROUND(G36,3),2)</f>
        <v>0</v>
      </c>
      <c r="O36">
        <f>(I36*21)/100</f>
        <v>0</v>
      </c>
      <c r="P36" t="s">
        <v>23</v>
      </c>
    </row>
    <row r="37" spans="1:18" x14ac:dyDescent="0.2">
      <c r="A37" s="34" t="s">
        <v>50</v>
      </c>
      <c r="E37" s="35" t="s">
        <v>670</v>
      </c>
    </row>
    <row r="38" spans="1:18" ht="51" x14ac:dyDescent="0.2">
      <c r="A38" s="36" t="s">
        <v>52</v>
      </c>
      <c r="E38" s="37" t="s">
        <v>671</v>
      </c>
    </row>
    <row r="39" spans="1:18" ht="12.75" customHeight="1" x14ac:dyDescent="0.2">
      <c r="A39" s="12" t="s">
        <v>43</v>
      </c>
      <c r="B39" s="12"/>
      <c r="C39" s="40" t="s">
        <v>96</v>
      </c>
      <c r="D39" s="12"/>
      <c r="E39" s="26" t="s">
        <v>672</v>
      </c>
      <c r="F39" s="12"/>
      <c r="G39" s="12"/>
      <c r="H39" s="12"/>
      <c r="I39" s="41">
        <f>0+Q39</f>
        <v>0</v>
      </c>
      <c r="O39">
        <f>0+R39</f>
        <v>0</v>
      </c>
      <c r="Q39">
        <f>0+I40+I43</f>
        <v>0</v>
      </c>
      <c r="R39">
        <f>0+O40+O43</f>
        <v>0</v>
      </c>
    </row>
    <row r="40" spans="1:18" x14ac:dyDescent="0.2">
      <c r="A40" s="24" t="s">
        <v>45</v>
      </c>
      <c r="B40" s="28" t="s">
        <v>42</v>
      </c>
      <c r="C40" s="28" t="s">
        <v>673</v>
      </c>
      <c r="D40" s="24" t="s">
        <v>47</v>
      </c>
      <c r="E40" s="29" t="s">
        <v>674</v>
      </c>
      <c r="F40" s="30" t="s">
        <v>49</v>
      </c>
      <c r="G40" s="31">
        <v>120.71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4" t="s">
        <v>50</v>
      </c>
      <c r="E41" s="35" t="s">
        <v>675</v>
      </c>
    </row>
    <row r="42" spans="1:18" x14ac:dyDescent="0.2">
      <c r="A42" s="38" t="s">
        <v>52</v>
      </c>
      <c r="E42" s="37" t="s">
        <v>676</v>
      </c>
    </row>
    <row r="43" spans="1:18" x14ac:dyDescent="0.2">
      <c r="A43" s="24" t="s">
        <v>45</v>
      </c>
      <c r="B43" s="28" t="s">
        <v>113</v>
      </c>
      <c r="C43" s="28" t="s">
        <v>677</v>
      </c>
      <c r="D43" s="24" t="s">
        <v>47</v>
      </c>
      <c r="E43" s="29" t="s">
        <v>678</v>
      </c>
      <c r="F43" s="30" t="s">
        <v>49</v>
      </c>
      <c r="G43" s="31">
        <v>120.71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34" t="s">
        <v>50</v>
      </c>
      <c r="E44" s="35" t="s">
        <v>679</v>
      </c>
    </row>
    <row r="45" spans="1:18" x14ac:dyDescent="0.2">
      <c r="A45" s="36" t="s">
        <v>52</v>
      </c>
      <c r="E45" s="37" t="s">
        <v>676</v>
      </c>
    </row>
    <row r="46" spans="1:18" ht="12.75" customHeight="1" x14ac:dyDescent="0.2">
      <c r="A46" s="12" t="s">
        <v>43</v>
      </c>
      <c r="B46" s="12"/>
      <c r="C46" s="40" t="s">
        <v>100</v>
      </c>
      <c r="D46" s="12"/>
      <c r="E46" s="26" t="s">
        <v>258</v>
      </c>
      <c r="F46" s="12"/>
      <c r="G46" s="12"/>
      <c r="H46" s="12"/>
      <c r="I46" s="41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24" t="s">
        <v>45</v>
      </c>
      <c r="B47" s="28" t="s">
        <v>117</v>
      </c>
      <c r="C47" s="28" t="s">
        <v>680</v>
      </c>
      <c r="D47" s="24" t="s">
        <v>47</v>
      </c>
      <c r="E47" s="29" t="s">
        <v>681</v>
      </c>
      <c r="F47" s="30" t="s">
        <v>158</v>
      </c>
      <c r="G47" s="31">
        <v>31.19</v>
      </c>
      <c r="H47" s="32">
        <v>0</v>
      </c>
      <c r="I47" s="33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34" t="s">
        <v>50</v>
      </c>
      <c r="E48" s="35" t="s">
        <v>682</v>
      </c>
    </row>
    <row r="49" spans="1:18" x14ac:dyDescent="0.2">
      <c r="A49" s="36" t="s">
        <v>52</v>
      </c>
      <c r="E49" s="37" t="s">
        <v>683</v>
      </c>
    </row>
    <row r="50" spans="1:18" ht="12.75" customHeight="1" x14ac:dyDescent="0.2">
      <c r="A50" s="12" t="s">
        <v>43</v>
      </c>
      <c r="B50" s="12"/>
      <c r="C50" s="40" t="s">
        <v>40</v>
      </c>
      <c r="D50" s="12"/>
      <c r="E50" s="26" t="s">
        <v>282</v>
      </c>
      <c r="F50" s="12"/>
      <c r="G50" s="12"/>
      <c r="H50" s="12"/>
      <c r="I50" s="41">
        <f>0+Q50</f>
        <v>0</v>
      </c>
      <c r="O50">
        <f>0+R50</f>
        <v>0</v>
      </c>
      <c r="Q50">
        <f>0+I51</f>
        <v>0</v>
      </c>
      <c r="R50">
        <f>0+O51</f>
        <v>0</v>
      </c>
    </row>
    <row r="51" spans="1:18" ht="25.5" x14ac:dyDescent="0.2">
      <c r="A51" s="24" t="s">
        <v>45</v>
      </c>
      <c r="B51" s="28" t="s">
        <v>122</v>
      </c>
      <c r="C51" s="28" t="s">
        <v>684</v>
      </c>
      <c r="D51" s="24" t="s">
        <v>47</v>
      </c>
      <c r="E51" s="29" t="s">
        <v>685</v>
      </c>
      <c r="F51" s="30" t="s">
        <v>158</v>
      </c>
      <c r="G51" s="31">
        <v>29.02</v>
      </c>
      <c r="H51" s="32">
        <v>0</v>
      </c>
      <c r="I51" s="33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34" t="s">
        <v>50</v>
      </c>
      <c r="E52" s="35" t="s">
        <v>686</v>
      </c>
    </row>
    <row r="53" spans="1:18" x14ac:dyDescent="0.2">
      <c r="A53" s="36" t="s">
        <v>52</v>
      </c>
      <c r="E53" s="37" t="s">
        <v>687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0+O8+O12+O61+O68+O90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688</v>
      </c>
      <c r="I3" s="39">
        <f>0+I8+I12+I61+I68+I90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688</v>
      </c>
      <c r="D4" s="2"/>
      <c r="E4" s="20" t="s">
        <v>689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815.94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x14ac:dyDescent="0.2">
      <c r="A11" s="36" t="s">
        <v>52</v>
      </c>
      <c r="E11" s="37" t="s">
        <v>690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14.19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691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25.8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692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16.77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693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822.5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694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822.5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694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2568.6999999999998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695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453.3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696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95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47</v>
      </c>
    </row>
    <row r="36" spans="1:16" x14ac:dyDescent="0.2">
      <c r="A36" s="38" t="s">
        <v>52</v>
      </c>
      <c r="E36" s="37" t="s">
        <v>697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56.76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698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147.9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699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453.3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700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31.1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701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95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702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2260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ht="25.5" x14ac:dyDescent="0.2">
      <c r="A53" s="34" t="s">
        <v>50</v>
      </c>
      <c r="E53" s="35" t="s">
        <v>541</v>
      </c>
    </row>
    <row r="54" spans="1:18" ht="25.5" x14ac:dyDescent="0.2">
      <c r="A54" s="38" t="s">
        <v>52</v>
      </c>
      <c r="E54" s="37" t="s">
        <v>703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339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38.25" x14ac:dyDescent="0.2">
      <c r="A56" s="34" t="s">
        <v>50</v>
      </c>
      <c r="E56" s="35" t="s">
        <v>543</v>
      </c>
    </row>
    <row r="57" spans="1:18" x14ac:dyDescent="0.2">
      <c r="A57" s="38" t="s">
        <v>52</v>
      </c>
      <c r="E57" s="37" t="s">
        <v>704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2260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63.75" x14ac:dyDescent="0.2">
      <c r="A59" s="34" t="s">
        <v>50</v>
      </c>
      <c r="E59" s="35" t="s">
        <v>575</v>
      </c>
    </row>
    <row r="60" spans="1:18" x14ac:dyDescent="0.2">
      <c r="A60" s="36" t="s">
        <v>52</v>
      </c>
      <c r="E60" s="37" t="s">
        <v>705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</f>
        <v>0</v>
      </c>
      <c r="R61">
        <f>0+O62+O65</f>
        <v>0</v>
      </c>
    </row>
    <row r="62" spans="1:18" x14ac:dyDescent="0.2">
      <c r="A62" s="24" t="s">
        <v>45</v>
      </c>
      <c r="B62" s="28" t="s">
        <v>144</v>
      </c>
      <c r="C62" s="28" t="s">
        <v>167</v>
      </c>
      <c r="D62" s="24" t="s">
        <v>47</v>
      </c>
      <c r="E62" s="29" t="s">
        <v>169</v>
      </c>
      <c r="F62" s="30" t="s">
        <v>49</v>
      </c>
      <c r="G62" s="31">
        <v>2433.3330000000001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ht="25.5" x14ac:dyDescent="0.2">
      <c r="A63" s="34" t="s">
        <v>50</v>
      </c>
      <c r="E63" s="35" t="s">
        <v>401</v>
      </c>
    </row>
    <row r="64" spans="1:18" x14ac:dyDescent="0.2">
      <c r="A64" s="38" t="s">
        <v>52</v>
      </c>
      <c r="E64" s="37" t="s">
        <v>706</v>
      </c>
    </row>
    <row r="65" spans="1:18" ht="25.5" x14ac:dyDescent="0.2">
      <c r="A65" s="24" t="s">
        <v>45</v>
      </c>
      <c r="B65" s="28" t="s">
        <v>150</v>
      </c>
      <c r="C65" s="28" t="s">
        <v>177</v>
      </c>
      <c r="D65" s="24" t="s">
        <v>47</v>
      </c>
      <c r="E65" s="29" t="s">
        <v>178</v>
      </c>
      <c r="F65" s="30" t="s">
        <v>49</v>
      </c>
      <c r="G65" s="31">
        <v>9733.3330000000005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34" t="s">
        <v>50</v>
      </c>
      <c r="E66" s="35" t="s">
        <v>407</v>
      </c>
    </row>
    <row r="67" spans="1:18" x14ac:dyDescent="0.2">
      <c r="A67" s="36" t="s">
        <v>52</v>
      </c>
      <c r="E67" s="37" t="s">
        <v>707</v>
      </c>
    </row>
    <row r="68" spans="1:18" ht="12.75" customHeight="1" x14ac:dyDescent="0.2">
      <c r="A68" s="12" t="s">
        <v>43</v>
      </c>
      <c r="B68" s="12"/>
      <c r="C68" s="40" t="s">
        <v>35</v>
      </c>
      <c r="D68" s="12"/>
      <c r="E68" s="26" t="s">
        <v>205</v>
      </c>
      <c r="F68" s="12"/>
      <c r="G68" s="12"/>
      <c r="H68" s="12"/>
      <c r="I68" s="41">
        <f>0+Q68</f>
        <v>0</v>
      </c>
      <c r="O68">
        <f>0+R68</f>
        <v>0</v>
      </c>
      <c r="Q68">
        <f>0+I69+I72+I75+I78+I81+I84+I87</f>
        <v>0</v>
      </c>
      <c r="R68">
        <f>0+O69+O72+O75+O78+O81+O84+O87</f>
        <v>0</v>
      </c>
    </row>
    <row r="69" spans="1:18" x14ac:dyDescent="0.2">
      <c r="A69" s="24" t="s">
        <v>45</v>
      </c>
      <c r="B69" s="28" t="s">
        <v>155</v>
      </c>
      <c r="C69" s="28" t="s">
        <v>585</v>
      </c>
      <c r="D69" s="24" t="s">
        <v>47</v>
      </c>
      <c r="E69" s="29" t="s">
        <v>586</v>
      </c>
      <c r="F69" s="30" t="s">
        <v>49</v>
      </c>
      <c r="G69" s="31">
        <v>2063.8200000000002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8" ht="25.5" x14ac:dyDescent="0.2">
      <c r="A70" s="34" t="s">
        <v>50</v>
      </c>
      <c r="E70" s="35" t="s">
        <v>587</v>
      </c>
    </row>
    <row r="71" spans="1:18" x14ac:dyDescent="0.2">
      <c r="A71" s="38" t="s">
        <v>52</v>
      </c>
      <c r="E71" s="37" t="s">
        <v>708</v>
      </c>
    </row>
    <row r="72" spans="1:18" x14ac:dyDescent="0.2">
      <c r="A72" s="24" t="s">
        <v>45</v>
      </c>
      <c r="B72" s="28" t="s">
        <v>161</v>
      </c>
      <c r="C72" s="28" t="s">
        <v>595</v>
      </c>
      <c r="D72" s="24" t="s">
        <v>47</v>
      </c>
      <c r="E72" s="29" t="s">
        <v>596</v>
      </c>
      <c r="F72" s="30" t="s">
        <v>49</v>
      </c>
      <c r="G72" s="31">
        <v>2219.58</v>
      </c>
      <c r="H72" s="32">
        <v>0</v>
      </c>
      <c r="I72" s="33">
        <f>ROUND(ROUND(H72,2)*ROUND(G72,3),2)</f>
        <v>0</v>
      </c>
      <c r="O72">
        <f>(I72*21)/100</f>
        <v>0</v>
      </c>
      <c r="P72" t="s">
        <v>23</v>
      </c>
    </row>
    <row r="73" spans="1:18" ht="25.5" x14ac:dyDescent="0.2">
      <c r="A73" s="34" t="s">
        <v>50</v>
      </c>
      <c r="E73" s="35" t="s">
        <v>597</v>
      </c>
    </row>
    <row r="74" spans="1:18" x14ac:dyDescent="0.2">
      <c r="A74" s="38" t="s">
        <v>52</v>
      </c>
      <c r="E74" s="37" t="s">
        <v>709</v>
      </c>
    </row>
    <row r="75" spans="1:18" x14ac:dyDescent="0.2">
      <c r="A75" s="24" t="s">
        <v>45</v>
      </c>
      <c r="B75" s="28" t="s">
        <v>166</v>
      </c>
      <c r="C75" s="28" t="s">
        <v>222</v>
      </c>
      <c r="D75" s="24" t="s">
        <v>47</v>
      </c>
      <c r="E75" s="29" t="s">
        <v>223</v>
      </c>
      <c r="F75" s="30" t="s">
        <v>79</v>
      </c>
      <c r="G75" s="31">
        <v>47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50</v>
      </c>
      <c r="E76" s="35" t="s">
        <v>47</v>
      </c>
    </row>
    <row r="77" spans="1:18" x14ac:dyDescent="0.2">
      <c r="A77" s="38" t="s">
        <v>52</v>
      </c>
      <c r="E77" s="37" t="s">
        <v>710</v>
      </c>
    </row>
    <row r="78" spans="1:18" x14ac:dyDescent="0.2">
      <c r="A78" s="24" t="s">
        <v>45</v>
      </c>
      <c r="B78" s="28" t="s">
        <v>172</v>
      </c>
      <c r="C78" s="28" t="s">
        <v>226</v>
      </c>
      <c r="D78" s="24" t="s">
        <v>47</v>
      </c>
      <c r="E78" s="29" t="s">
        <v>227</v>
      </c>
      <c r="F78" s="30" t="s">
        <v>49</v>
      </c>
      <c r="G78" s="31">
        <v>2044.35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8" ht="25.5" x14ac:dyDescent="0.2">
      <c r="A79" s="34" t="s">
        <v>50</v>
      </c>
      <c r="E79" s="35" t="s">
        <v>228</v>
      </c>
    </row>
    <row r="80" spans="1:18" x14ac:dyDescent="0.2">
      <c r="A80" s="38" t="s">
        <v>52</v>
      </c>
      <c r="E80" s="37" t="s">
        <v>711</v>
      </c>
    </row>
    <row r="81" spans="1:18" x14ac:dyDescent="0.2">
      <c r="A81" s="24" t="s">
        <v>45</v>
      </c>
      <c r="B81" s="28" t="s">
        <v>176</v>
      </c>
      <c r="C81" s="28" t="s">
        <v>605</v>
      </c>
      <c r="D81" s="24" t="s">
        <v>47</v>
      </c>
      <c r="E81" s="29" t="s">
        <v>606</v>
      </c>
      <c r="F81" s="30" t="s">
        <v>49</v>
      </c>
      <c r="G81" s="31">
        <v>1985.94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8" ht="25.5" x14ac:dyDescent="0.2">
      <c r="A82" s="34" t="s">
        <v>50</v>
      </c>
      <c r="E82" s="35" t="s">
        <v>607</v>
      </c>
    </row>
    <row r="83" spans="1:18" x14ac:dyDescent="0.2">
      <c r="A83" s="38" t="s">
        <v>52</v>
      </c>
      <c r="E83" s="37" t="s">
        <v>712</v>
      </c>
    </row>
    <row r="84" spans="1:18" x14ac:dyDescent="0.2">
      <c r="A84" s="24" t="s">
        <v>45</v>
      </c>
      <c r="B84" s="28" t="s">
        <v>181</v>
      </c>
      <c r="C84" s="28" t="s">
        <v>609</v>
      </c>
      <c r="D84" s="24" t="s">
        <v>47</v>
      </c>
      <c r="E84" s="29" t="s">
        <v>610</v>
      </c>
      <c r="F84" s="30" t="s">
        <v>49</v>
      </c>
      <c r="G84" s="31">
        <v>1947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8" x14ac:dyDescent="0.2">
      <c r="A85" s="34" t="s">
        <v>50</v>
      </c>
      <c r="E85" s="35" t="s">
        <v>611</v>
      </c>
    </row>
    <row r="86" spans="1:18" x14ac:dyDescent="0.2">
      <c r="A86" s="38" t="s">
        <v>52</v>
      </c>
      <c r="E86" s="37" t="s">
        <v>713</v>
      </c>
    </row>
    <row r="87" spans="1:18" x14ac:dyDescent="0.2">
      <c r="A87" s="24" t="s">
        <v>45</v>
      </c>
      <c r="B87" s="28" t="s">
        <v>184</v>
      </c>
      <c r="C87" s="28" t="s">
        <v>613</v>
      </c>
      <c r="D87" s="24" t="s">
        <v>47</v>
      </c>
      <c r="E87" s="29" t="s">
        <v>614</v>
      </c>
      <c r="F87" s="30" t="s">
        <v>49</v>
      </c>
      <c r="G87" s="31">
        <v>1995.675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ht="25.5" x14ac:dyDescent="0.2">
      <c r="A88" s="34" t="s">
        <v>50</v>
      </c>
      <c r="E88" s="35" t="s">
        <v>615</v>
      </c>
    </row>
    <row r="89" spans="1:18" x14ac:dyDescent="0.2">
      <c r="A89" s="36" t="s">
        <v>52</v>
      </c>
      <c r="E89" s="37" t="s">
        <v>714</v>
      </c>
    </row>
    <row r="90" spans="1:18" ht="12.75" customHeight="1" x14ac:dyDescent="0.2">
      <c r="A90" s="12" t="s">
        <v>43</v>
      </c>
      <c r="B90" s="12"/>
      <c r="C90" s="40" t="s">
        <v>40</v>
      </c>
      <c r="D90" s="12"/>
      <c r="E90" s="26" t="s">
        <v>282</v>
      </c>
      <c r="F90" s="12"/>
      <c r="G90" s="12"/>
      <c r="H90" s="12"/>
      <c r="I90" s="41">
        <f>0+Q90</f>
        <v>0</v>
      </c>
      <c r="O90">
        <f>0+R90</f>
        <v>0</v>
      </c>
      <c r="Q90">
        <f>0+I91+I94+I97</f>
        <v>0</v>
      </c>
      <c r="R90">
        <f>0+O91+O94+O97</f>
        <v>0</v>
      </c>
    </row>
    <row r="91" spans="1:18" x14ac:dyDescent="0.2">
      <c r="A91" s="24" t="s">
        <v>45</v>
      </c>
      <c r="B91" s="28" t="s">
        <v>189</v>
      </c>
      <c r="C91" s="28" t="s">
        <v>522</v>
      </c>
      <c r="D91" s="24" t="s">
        <v>47</v>
      </c>
      <c r="E91" s="29" t="s">
        <v>523</v>
      </c>
      <c r="F91" s="30" t="s">
        <v>158</v>
      </c>
      <c r="G91" s="31">
        <v>19</v>
      </c>
      <c r="H91" s="32">
        <v>0</v>
      </c>
      <c r="I91" s="33">
        <f>ROUND(ROUND(H91,2)*ROUND(G91,3),2)</f>
        <v>0</v>
      </c>
      <c r="O91">
        <f>(I91*21)/100</f>
        <v>0</v>
      </c>
      <c r="P91" t="s">
        <v>23</v>
      </c>
    </row>
    <row r="92" spans="1:18" x14ac:dyDescent="0.2">
      <c r="A92" s="34" t="s">
        <v>50</v>
      </c>
      <c r="E92" s="35" t="s">
        <v>291</v>
      </c>
    </row>
    <row r="93" spans="1:18" x14ac:dyDescent="0.2">
      <c r="A93" s="38" t="s">
        <v>52</v>
      </c>
      <c r="E93" s="37" t="s">
        <v>557</v>
      </c>
    </row>
    <row r="94" spans="1:18" x14ac:dyDescent="0.2">
      <c r="A94" s="24" t="s">
        <v>45</v>
      </c>
      <c r="B94" s="28" t="s">
        <v>193</v>
      </c>
      <c r="C94" s="28" t="s">
        <v>634</v>
      </c>
      <c r="D94" s="24" t="s">
        <v>47</v>
      </c>
      <c r="E94" s="29" t="s">
        <v>635</v>
      </c>
      <c r="F94" s="30" t="s">
        <v>158</v>
      </c>
      <c r="G94" s="31">
        <v>30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8" ht="102" x14ac:dyDescent="0.2">
      <c r="A95" s="34" t="s">
        <v>50</v>
      </c>
      <c r="E95" s="35" t="s">
        <v>636</v>
      </c>
    </row>
    <row r="96" spans="1:18" ht="38.25" x14ac:dyDescent="0.2">
      <c r="A96" s="38" t="s">
        <v>52</v>
      </c>
      <c r="E96" s="37" t="s">
        <v>715</v>
      </c>
    </row>
    <row r="97" spans="1:16" ht="25.5" x14ac:dyDescent="0.2">
      <c r="A97" s="24" t="s">
        <v>45</v>
      </c>
      <c r="B97" s="28" t="s">
        <v>197</v>
      </c>
      <c r="C97" s="28" t="s">
        <v>298</v>
      </c>
      <c r="D97" s="24" t="s">
        <v>47</v>
      </c>
      <c r="E97" s="29" t="s">
        <v>299</v>
      </c>
      <c r="F97" s="30" t="s">
        <v>158</v>
      </c>
      <c r="G97" s="31">
        <v>140</v>
      </c>
      <c r="H97" s="32">
        <v>0</v>
      </c>
      <c r="I97" s="33">
        <f>ROUND(ROUND(H97,2)*ROUND(G97,3),2)</f>
        <v>0</v>
      </c>
      <c r="O97">
        <f>(I97*21)/100</f>
        <v>0</v>
      </c>
      <c r="P97" t="s">
        <v>23</v>
      </c>
    </row>
    <row r="98" spans="1:16" x14ac:dyDescent="0.2">
      <c r="A98" s="34" t="s">
        <v>50</v>
      </c>
      <c r="E98" s="35" t="s">
        <v>300</v>
      </c>
    </row>
    <row r="99" spans="1:16" x14ac:dyDescent="0.2">
      <c r="A99" s="36" t="s">
        <v>52</v>
      </c>
      <c r="E99" s="37" t="s">
        <v>716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0+O8+O12+O64+O77+O105+O109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717</v>
      </c>
      <c r="I3" s="39">
        <f>0+I8+I12+I64+I77+I105+I109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717</v>
      </c>
      <c r="D4" s="2"/>
      <c r="E4" s="20" t="s">
        <v>718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640.44000000000005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719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0+I13+I16+I19+I22+I25+I28+I31+I34+I37+I40+I43+I46+I49+I52+I55+I58+I61</f>
        <v>0</v>
      </c>
      <c r="R12">
        <f>0+O13+O16+O19+O22+O25+O28+O31+O34+O37+O40+O43+O46+O49+O52+O55+O58+O61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245.08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720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445.6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721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289.64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722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748.5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723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748.5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723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1786.7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724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315.3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725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171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726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980.32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727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2310.3000000000002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728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315.3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729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425.7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730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171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731</v>
      </c>
    </row>
    <row r="52" spans="1:18" x14ac:dyDescent="0.2">
      <c r="A52" s="24" t="s">
        <v>45</v>
      </c>
      <c r="B52" s="28" t="s">
        <v>131</v>
      </c>
      <c r="C52" s="28" t="s">
        <v>323</v>
      </c>
      <c r="D52" s="24" t="s">
        <v>47</v>
      </c>
      <c r="E52" s="29" t="s">
        <v>324</v>
      </c>
      <c r="F52" s="30" t="s">
        <v>49</v>
      </c>
      <c r="G52" s="31">
        <v>140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47</v>
      </c>
    </row>
    <row r="54" spans="1:18" x14ac:dyDescent="0.2">
      <c r="A54" s="38" t="s">
        <v>52</v>
      </c>
      <c r="E54" s="37" t="s">
        <v>732</v>
      </c>
    </row>
    <row r="55" spans="1:18" x14ac:dyDescent="0.2">
      <c r="A55" s="24" t="s">
        <v>45</v>
      </c>
      <c r="B55" s="28" t="s">
        <v>135</v>
      </c>
      <c r="C55" s="28" t="s">
        <v>136</v>
      </c>
      <c r="D55" s="24" t="s">
        <v>47</v>
      </c>
      <c r="E55" s="29" t="s">
        <v>137</v>
      </c>
      <c r="F55" s="30" t="s">
        <v>49</v>
      </c>
      <c r="G55" s="31">
        <v>3046.6669999999999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4" t="s">
        <v>50</v>
      </c>
      <c r="E56" s="35" t="s">
        <v>541</v>
      </c>
    </row>
    <row r="57" spans="1:18" ht="25.5" x14ac:dyDescent="0.2">
      <c r="A57" s="38" t="s">
        <v>52</v>
      </c>
      <c r="E57" s="37" t="s">
        <v>733</v>
      </c>
    </row>
    <row r="58" spans="1:18" x14ac:dyDescent="0.2">
      <c r="A58" s="24" t="s">
        <v>45</v>
      </c>
      <c r="B58" s="28" t="s">
        <v>139</v>
      </c>
      <c r="C58" s="28" t="s">
        <v>140</v>
      </c>
      <c r="D58" s="24" t="s">
        <v>47</v>
      </c>
      <c r="E58" s="29" t="s">
        <v>141</v>
      </c>
      <c r="F58" s="30" t="s">
        <v>79</v>
      </c>
      <c r="G58" s="31">
        <v>457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38.25" x14ac:dyDescent="0.2">
      <c r="A59" s="34" t="s">
        <v>50</v>
      </c>
      <c r="E59" s="35" t="s">
        <v>543</v>
      </c>
    </row>
    <row r="60" spans="1:18" x14ac:dyDescent="0.2">
      <c r="A60" s="38" t="s">
        <v>52</v>
      </c>
      <c r="E60" s="37" t="s">
        <v>734</v>
      </c>
    </row>
    <row r="61" spans="1:18" x14ac:dyDescent="0.2">
      <c r="A61" s="24" t="s">
        <v>45</v>
      </c>
      <c r="B61" s="28" t="s">
        <v>144</v>
      </c>
      <c r="C61" s="28" t="s">
        <v>145</v>
      </c>
      <c r="D61" s="24" t="s">
        <v>47</v>
      </c>
      <c r="E61" s="29" t="s">
        <v>146</v>
      </c>
      <c r="F61" s="30" t="s">
        <v>49</v>
      </c>
      <c r="G61" s="31">
        <v>3046.6669999999999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8" ht="63.75" x14ac:dyDescent="0.2">
      <c r="A62" s="34" t="s">
        <v>50</v>
      </c>
      <c r="E62" s="35" t="s">
        <v>575</v>
      </c>
    </row>
    <row r="63" spans="1:18" x14ac:dyDescent="0.2">
      <c r="A63" s="36" t="s">
        <v>52</v>
      </c>
      <c r="E63" s="37" t="s">
        <v>735</v>
      </c>
    </row>
    <row r="64" spans="1:18" ht="12.75" customHeight="1" x14ac:dyDescent="0.2">
      <c r="A64" s="12" t="s">
        <v>43</v>
      </c>
      <c r="B64" s="12"/>
      <c r="C64" s="40" t="s">
        <v>23</v>
      </c>
      <c r="D64" s="12"/>
      <c r="E64" s="26" t="s">
        <v>149</v>
      </c>
      <c r="F64" s="12"/>
      <c r="G64" s="12"/>
      <c r="H64" s="12"/>
      <c r="I64" s="41">
        <f>0+Q64</f>
        <v>0</v>
      </c>
      <c r="O64">
        <f>0+R64</f>
        <v>0</v>
      </c>
      <c r="Q64">
        <f>0+I65+I68+I71+I74</f>
        <v>0</v>
      </c>
      <c r="R64">
        <f>0+O65+O68+O71+O74</f>
        <v>0</v>
      </c>
    </row>
    <row r="65" spans="1:18" x14ac:dyDescent="0.2">
      <c r="A65" s="24" t="s">
        <v>45</v>
      </c>
      <c r="B65" s="28" t="s">
        <v>150</v>
      </c>
      <c r="C65" s="28" t="s">
        <v>151</v>
      </c>
      <c r="D65" s="24" t="s">
        <v>47</v>
      </c>
      <c r="E65" s="29" t="s">
        <v>152</v>
      </c>
      <c r="F65" s="30" t="s">
        <v>49</v>
      </c>
      <c r="G65" s="31">
        <v>216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34" t="s">
        <v>50</v>
      </c>
      <c r="E66" s="35" t="s">
        <v>153</v>
      </c>
    </row>
    <row r="67" spans="1:18" x14ac:dyDescent="0.2">
      <c r="A67" s="38" t="s">
        <v>52</v>
      </c>
      <c r="E67" s="37" t="s">
        <v>333</v>
      </c>
    </row>
    <row r="68" spans="1:18" x14ac:dyDescent="0.2">
      <c r="A68" s="24" t="s">
        <v>45</v>
      </c>
      <c r="B68" s="28" t="s">
        <v>155</v>
      </c>
      <c r="C68" s="28" t="s">
        <v>156</v>
      </c>
      <c r="D68" s="24" t="s">
        <v>47</v>
      </c>
      <c r="E68" s="29" t="s">
        <v>157</v>
      </c>
      <c r="F68" s="30" t="s">
        <v>158</v>
      </c>
      <c r="G68" s="31">
        <v>270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8" ht="25.5" x14ac:dyDescent="0.2">
      <c r="A69" s="34" t="s">
        <v>50</v>
      </c>
      <c r="E69" s="35" t="s">
        <v>159</v>
      </c>
    </row>
    <row r="70" spans="1:18" x14ac:dyDescent="0.2">
      <c r="A70" s="38" t="s">
        <v>52</v>
      </c>
      <c r="E70" s="37" t="s">
        <v>334</v>
      </c>
    </row>
    <row r="71" spans="1:18" x14ac:dyDescent="0.2">
      <c r="A71" s="24" t="s">
        <v>45</v>
      </c>
      <c r="B71" s="28" t="s">
        <v>161</v>
      </c>
      <c r="C71" s="28" t="s">
        <v>167</v>
      </c>
      <c r="D71" s="24" t="s">
        <v>47</v>
      </c>
      <c r="E71" s="29" t="s">
        <v>169</v>
      </c>
      <c r="F71" s="30" t="s">
        <v>49</v>
      </c>
      <c r="G71" s="31">
        <v>6453.3329999999996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8" ht="25.5" x14ac:dyDescent="0.2">
      <c r="A72" s="34" t="s">
        <v>50</v>
      </c>
      <c r="E72" s="35" t="s">
        <v>401</v>
      </c>
    </row>
    <row r="73" spans="1:18" x14ac:dyDescent="0.2">
      <c r="A73" s="38" t="s">
        <v>52</v>
      </c>
      <c r="E73" s="37" t="s">
        <v>736</v>
      </c>
    </row>
    <row r="74" spans="1:18" ht="25.5" x14ac:dyDescent="0.2">
      <c r="A74" s="24" t="s">
        <v>45</v>
      </c>
      <c r="B74" s="28" t="s">
        <v>166</v>
      </c>
      <c r="C74" s="28" t="s">
        <v>177</v>
      </c>
      <c r="D74" s="24" t="s">
        <v>47</v>
      </c>
      <c r="E74" s="29" t="s">
        <v>178</v>
      </c>
      <c r="F74" s="30" t="s">
        <v>49</v>
      </c>
      <c r="G74" s="31">
        <v>25813.332999999999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34" t="s">
        <v>50</v>
      </c>
      <c r="E75" s="35" t="s">
        <v>407</v>
      </c>
    </row>
    <row r="76" spans="1:18" x14ac:dyDescent="0.2">
      <c r="A76" s="36" t="s">
        <v>52</v>
      </c>
      <c r="E76" s="37" t="s">
        <v>737</v>
      </c>
    </row>
    <row r="77" spans="1:18" ht="12.75" customHeight="1" x14ac:dyDescent="0.2">
      <c r="A77" s="12" t="s">
        <v>43</v>
      </c>
      <c r="B77" s="12"/>
      <c r="C77" s="40" t="s">
        <v>35</v>
      </c>
      <c r="D77" s="12"/>
      <c r="E77" s="26" t="s">
        <v>205</v>
      </c>
      <c r="F77" s="12"/>
      <c r="G77" s="12"/>
      <c r="H77" s="12"/>
      <c r="I77" s="41">
        <f>0+Q77</f>
        <v>0</v>
      </c>
      <c r="O77">
        <f>0+R77</f>
        <v>0</v>
      </c>
      <c r="Q77">
        <f>0+I78+I81+I84+I87+I90+I93+I96+I99+I102</f>
        <v>0</v>
      </c>
      <c r="R77">
        <f>0+O78+O81+O84+O87+O90+O93+O96+O99+O102</f>
        <v>0</v>
      </c>
    </row>
    <row r="78" spans="1:18" x14ac:dyDescent="0.2">
      <c r="A78" s="24" t="s">
        <v>45</v>
      </c>
      <c r="B78" s="28" t="s">
        <v>172</v>
      </c>
      <c r="C78" s="28" t="s">
        <v>585</v>
      </c>
      <c r="D78" s="24" t="s">
        <v>47</v>
      </c>
      <c r="E78" s="29" t="s">
        <v>586</v>
      </c>
      <c r="F78" s="30" t="s">
        <v>49</v>
      </c>
      <c r="G78" s="31">
        <v>4425.5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8" ht="25.5" x14ac:dyDescent="0.2">
      <c r="A79" s="34" t="s">
        <v>50</v>
      </c>
      <c r="E79" s="35" t="s">
        <v>587</v>
      </c>
    </row>
    <row r="80" spans="1:18" x14ac:dyDescent="0.2">
      <c r="A80" s="38" t="s">
        <v>52</v>
      </c>
      <c r="E80" s="37" t="s">
        <v>738</v>
      </c>
    </row>
    <row r="81" spans="1:16" x14ac:dyDescent="0.2">
      <c r="A81" s="24" t="s">
        <v>45</v>
      </c>
      <c r="B81" s="28" t="s">
        <v>176</v>
      </c>
      <c r="C81" s="28" t="s">
        <v>212</v>
      </c>
      <c r="D81" s="24" t="s">
        <v>47</v>
      </c>
      <c r="E81" s="29" t="s">
        <v>213</v>
      </c>
      <c r="F81" s="30" t="s">
        <v>49</v>
      </c>
      <c r="G81" s="31">
        <v>140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4" t="s">
        <v>50</v>
      </c>
      <c r="E82" s="35" t="s">
        <v>593</v>
      </c>
    </row>
    <row r="83" spans="1:16" x14ac:dyDescent="0.2">
      <c r="A83" s="38" t="s">
        <v>52</v>
      </c>
      <c r="E83" s="37" t="s">
        <v>732</v>
      </c>
    </row>
    <row r="84" spans="1:16" x14ac:dyDescent="0.2">
      <c r="A84" s="24" t="s">
        <v>45</v>
      </c>
      <c r="B84" s="28" t="s">
        <v>181</v>
      </c>
      <c r="C84" s="28" t="s">
        <v>595</v>
      </c>
      <c r="D84" s="24" t="s">
        <v>47</v>
      </c>
      <c r="E84" s="29" t="s">
        <v>596</v>
      </c>
      <c r="F84" s="30" t="s">
        <v>49</v>
      </c>
      <c r="G84" s="31">
        <v>4759.5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6" ht="25.5" x14ac:dyDescent="0.2">
      <c r="A85" s="34" t="s">
        <v>50</v>
      </c>
      <c r="E85" s="35" t="s">
        <v>597</v>
      </c>
    </row>
    <row r="86" spans="1:16" x14ac:dyDescent="0.2">
      <c r="A86" s="38" t="s">
        <v>52</v>
      </c>
      <c r="E86" s="37" t="s">
        <v>739</v>
      </c>
    </row>
    <row r="87" spans="1:16" x14ac:dyDescent="0.2">
      <c r="A87" s="24" t="s">
        <v>45</v>
      </c>
      <c r="B87" s="28" t="s">
        <v>184</v>
      </c>
      <c r="C87" s="28" t="s">
        <v>222</v>
      </c>
      <c r="D87" s="24" t="s">
        <v>47</v>
      </c>
      <c r="E87" s="29" t="s">
        <v>223</v>
      </c>
      <c r="F87" s="30" t="s">
        <v>79</v>
      </c>
      <c r="G87" s="31">
        <v>87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34" t="s">
        <v>50</v>
      </c>
      <c r="E88" s="35" t="s">
        <v>47</v>
      </c>
    </row>
    <row r="89" spans="1:16" x14ac:dyDescent="0.2">
      <c r="A89" s="38" t="s">
        <v>52</v>
      </c>
      <c r="E89" s="37" t="s">
        <v>740</v>
      </c>
    </row>
    <row r="90" spans="1:16" x14ac:dyDescent="0.2">
      <c r="A90" s="24" t="s">
        <v>45</v>
      </c>
      <c r="B90" s="28" t="s">
        <v>189</v>
      </c>
      <c r="C90" s="28" t="s">
        <v>226</v>
      </c>
      <c r="D90" s="24" t="s">
        <v>47</v>
      </c>
      <c r="E90" s="29" t="s">
        <v>227</v>
      </c>
      <c r="F90" s="30" t="s">
        <v>49</v>
      </c>
      <c r="G90" s="31">
        <v>4383.75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34" t="s">
        <v>50</v>
      </c>
      <c r="E91" s="35" t="s">
        <v>228</v>
      </c>
    </row>
    <row r="92" spans="1:16" x14ac:dyDescent="0.2">
      <c r="A92" s="38" t="s">
        <v>52</v>
      </c>
      <c r="E92" s="37" t="s">
        <v>741</v>
      </c>
    </row>
    <row r="93" spans="1:16" x14ac:dyDescent="0.2">
      <c r="A93" s="24" t="s">
        <v>45</v>
      </c>
      <c r="B93" s="28" t="s">
        <v>193</v>
      </c>
      <c r="C93" s="28" t="s">
        <v>605</v>
      </c>
      <c r="D93" s="24" t="s">
        <v>47</v>
      </c>
      <c r="E93" s="29" t="s">
        <v>606</v>
      </c>
      <c r="F93" s="30" t="s">
        <v>49</v>
      </c>
      <c r="G93" s="31">
        <v>4258.5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6" ht="25.5" x14ac:dyDescent="0.2">
      <c r="A94" s="34" t="s">
        <v>50</v>
      </c>
      <c r="E94" s="35" t="s">
        <v>607</v>
      </c>
    </row>
    <row r="95" spans="1:16" x14ac:dyDescent="0.2">
      <c r="A95" s="38" t="s">
        <v>52</v>
      </c>
      <c r="E95" s="37" t="s">
        <v>742</v>
      </c>
    </row>
    <row r="96" spans="1:16" x14ac:dyDescent="0.2">
      <c r="A96" s="24" t="s">
        <v>45</v>
      </c>
      <c r="B96" s="28" t="s">
        <v>197</v>
      </c>
      <c r="C96" s="28" t="s">
        <v>609</v>
      </c>
      <c r="D96" s="24" t="s">
        <v>47</v>
      </c>
      <c r="E96" s="29" t="s">
        <v>610</v>
      </c>
      <c r="F96" s="30" t="s">
        <v>49</v>
      </c>
      <c r="G96" s="31">
        <v>4175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8" x14ac:dyDescent="0.2">
      <c r="A97" s="34" t="s">
        <v>50</v>
      </c>
      <c r="E97" s="35" t="s">
        <v>611</v>
      </c>
    </row>
    <row r="98" spans="1:18" x14ac:dyDescent="0.2">
      <c r="A98" s="38" t="s">
        <v>52</v>
      </c>
      <c r="E98" s="37" t="s">
        <v>743</v>
      </c>
    </row>
    <row r="99" spans="1:18" x14ac:dyDescent="0.2">
      <c r="A99" s="24" t="s">
        <v>45</v>
      </c>
      <c r="B99" s="28" t="s">
        <v>201</v>
      </c>
      <c r="C99" s="28" t="s">
        <v>613</v>
      </c>
      <c r="D99" s="24" t="s">
        <v>47</v>
      </c>
      <c r="E99" s="29" t="s">
        <v>614</v>
      </c>
      <c r="F99" s="30" t="s">
        <v>49</v>
      </c>
      <c r="G99" s="31">
        <v>4279.375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ht="25.5" x14ac:dyDescent="0.2">
      <c r="A100" s="34" t="s">
        <v>50</v>
      </c>
      <c r="E100" s="35" t="s">
        <v>615</v>
      </c>
    </row>
    <row r="101" spans="1:18" x14ac:dyDescent="0.2">
      <c r="A101" s="38" t="s">
        <v>52</v>
      </c>
      <c r="E101" s="37" t="s">
        <v>744</v>
      </c>
    </row>
    <row r="102" spans="1:18" x14ac:dyDescent="0.2">
      <c r="A102" s="24" t="s">
        <v>45</v>
      </c>
      <c r="B102" s="28" t="s">
        <v>206</v>
      </c>
      <c r="C102" s="28" t="s">
        <v>255</v>
      </c>
      <c r="D102" s="24" t="s">
        <v>47</v>
      </c>
      <c r="E102" s="29" t="s">
        <v>256</v>
      </c>
      <c r="F102" s="30" t="s">
        <v>49</v>
      </c>
      <c r="G102" s="31">
        <v>140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34" t="s">
        <v>50</v>
      </c>
      <c r="E103" s="35" t="s">
        <v>621</v>
      </c>
    </row>
    <row r="104" spans="1:18" x14ac:dyDescent="0.2">
      <c r="A104" s="36" t="s">
        <v>52</v>
      </c>
      <c r="E104" s="37" t="s">
        <v>732</v>
      </c>
    </row>
    <row r="105" spans="1:18" ht="12.75" customHeight="1" x14ac:dyDescent="0.2">
      <c r="A105" s="12" t="s">
        <v>43</v>
      </c>
      <c r="B105" s="12"/>
      <c r="C105" s="40" t="s">
        <v>100</v>
      </c>
      <c r="D105" s="12"/>
      <c r="E105" s="26" t="s">
        <v>258</v>
      </c>
      <c r="F105" s="12"/>
      <c r="G105" s="12"/>
      <c r="H105" s="12"/>
      <c r="I105" s="41">
        <f>0+Q105</f>
        <v>0</v>
      </c>
      <c r="O105">
        <f>0+R105</f>
        <v>0</v>
      </c>
      <c r="Q105">
        <f>0+I106</f>
        <v>0</v>
      </c>
      <c r="R105">
        <f>0+O106</f>
        <v>0</v>
      </c>
    </row>
    <row r="106" spans="1:18" x14ac:dyDescent="0.2">
      <c r="A106" s="24" t="s">
        <v>45</v>
      </c>
      <c r="B106" s="28" t="s">
        <v>211</v>
      </c>
      <c r="C106" s="28" t="s">
        <v>264</v>
      </c>
      <c r="D106" s="24" t="s">
        <v>47</v>
      </c>
      <c r="E106" s="29" t="s">
        <v>265</v>
      </c>
      <c r="F106" s="30" t="s">
        <v>56</v>
      </c>
      <c r="G106" s="31">
        <v>3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50</v>
      </c>
      <c r="E107" s="35" t="s">
        <v>266</v>
      </c>
    </row>
    <row r="108" spans="1:18" x14ac:dyDescent="0.2">
      <c r="A108" s="36" t="s">
        <v>52</v>
      </c>
      <c r="E108" s="37" t="s">
        <v>359</v>
      </c>
    </row>
    <row r="109" spans="1:18" ht="12.75" customHeight="1" x14ac:dyDescent="0.2">
      <c r="A109" s="12" t="s">
        <v>43</v>
      </c>
      <c r="B109" s="12"/>
      <c r="C109" s="40" t="s">
        <v>40</v>
      </c>
      <c r="D109" s="12"/>
      <c r="E109" s="26" t="s">
        <v>282</v>
      </c>
      <c r="F109" s="12"/>
      <c r="G109" s="12"/>
      <c r="H109" s="12"/>
      <c r="I109" s="41">
        <f>0+Q109</f>
        <v>0</v>
      </c>
      <c r="O109">
        <f>0+R109</f>
        <v>0</v>
      </c>
      <c r="Q109">
        <f>0+I110+I113+I116+I119</f>
        <v>0</v>
      </c>
      <c r="R109">
        <f>0+O110+O113+O116+O119</f>
        <v>0</v>
      </c>
    </row>
    <row r="110" spans="1:18" x14ac:dyDescent="0.2">
      <c r="A110" s="24" t="s">
        <v>45</v>
      </c>
      <c r="B110" s="28" t="s">
        <v>216</v>
      </c>
      <c r="C110" s="28" t="s">
        <v>289</v>
      </c>
      <c r="D110" s="24" t="s">
        <v>47</v>
      </c>
      <c r="E110" s="29" t="s">
        <v>290</v>
      </c>
      <c r="F110" s="30" t="s">
        <v>158</v>
      </c>
      <c r="G110" s="31">
        <v>49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8" x14ac:dyDescent="0.2">
      <c r="A111" s="34" t="s">
        <v>50</v>
      </c>
      <c r="E111" s="35" t="s">
        <v>745</v>
      </c>
    </row>
    <row r="112" spans="1:18" x14ac:dyDescent="0.2">
      <c r="A112" s="38" t="s">
        <v>52</v>
      </c>
      <c r="E112" s="37" t="s">
        <v>746</v>
      </c>
    </row>
    <row r="113" spans="1:16" x14ac:dyDescent="0.2">
      <c r="A113" s="24" t="s">
        <v>45</v>
      </c>
      <c r="B113" s="28" t="s">
        <v>221</v>
      </c>
      <c r="C113" s="28" t="s">
        <v>522</v>
      </c>
      <c r="D113" s="24" t="s">
        <v>47</v>
      </c>
      <c r="E113" s="29" t="s">
        <v>523</v>
      </c>
      <c r="F113" s="30" t="s">
        <v>158</v>
      </c>
      <c r="G113" s="31">
        <v>19</v>
      </c>
      <c r="H113" s="32">
        <v>0</v>
      </c>
      <c r="I113" s="33">
        <f>ROUND(ROUND(H113,2)*ROUND(G113,3),2)</f>
        <v>0</v>
      </c>
      <c r="O113">
        <f>(I113*21)/100</f>
        <v>0</v>
      </c>
      <c r="P113" t="s">
        <v>23</v>
      </c>
    </row>
    <row r="114" spans="1:16" x14ac:dyDescent="0.2">
      <c r="A114" s="34" t="s">
        <v>50</v>
      </c>
      <c r="E114" s="35" t="s">
        <v>291</v>
      </c>
    </row>
    <row r="115" spans="1:16" x14ac:dyDescent="0.2">
      <c r="A115" s="38" t="s">
        <v>52</v>
      </c>
      <c r="E115" s="37" t="s">
        <v>557</v>
      </c>
    </row>
    <row r="116" spans="1:16" x14ac:dyDescent="0.2">
      <c r="A116" s="24" t="s">
        <v>45</v>
      </c>
      <c r="B116" s="28" t="s">
        <v>225</v>
      </c>
      <c r="C116" s="28" t="s">
        <v>634</v>
      </c>
      <c r="D116" s="24" t="s">
        <v>47</v>
      </c>
      <c r="E116" s="29" t="s">
        <v>635</v>
      </c>
      <c r="F116" s="30" t="s">
        <v>158</v>
      </c>
      <c r="G116" s="31">
        <v>53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6" ht="102" x14ac:dyDescent="0.2">
      <c r="A117" s="34" t="s">
        <v>50</v>
      </c>
      <c r="E117" s="35" t="s">
        <v>636</v>
      </c>
    </row>
    <row r="118" spans="1:16" ht="38.25" x14ac:dyDescent="0.2">
      <c r="A118" s="38" t="s">
        <v>52</v>
      </c>
      <c r="E118" s="37" t="s">
        <v>747</v>
      </c>
    </row>
    <row r="119" spans="1:16" ht="25.5" x14ac:dyDescent="0.2">
      <c r="A119" s="24" t="s">
        <v>45</v>
      </c>
      <c r="B119" s="28" t="s">
        <v>230</v>
      </c>
      <c r="C119" s="28" t="s">
        <v>298</v>
      </c>
      <c r="D119" s="24" t="s">
        <v>47</v>
      </c>
      <c r="E119" s="29" t="s">
        <v>299</v>
      </c>
      <c r="F119" s="30" t="s">
        <v>158</v>
      </c>
      <c r="G119" s="31">
        <v>400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34" t="s">
        <v>50</v>
      </c>
      <c r="E120" s="35" t="s">
        <v>300</v>
      </c>
    </row>
    <row r="121" spans="1:16" x14ac:dyDescent="0.2">
      <c r="A121" s="36" t="s">
        <v>52</v>
      </c>
      <c r="E121" s="37" t="s">
        <v>748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0+O8+O12+O55+O62+O84+O88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749</v>
      </c>
      <c r="I3" s="39">
        <f>0+I8+I12+I55+I62+I84+I88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749</v>
      </c>
      <c r="D4" s="2"/>
      <c r="E4" s="20" t="s">
        <v>750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99.63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751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</f>
        <v>0</v>
      </c>
      <c r="R12">
        <f>0+O13+O16+O19+O22+O25+O28+O31+O34+O37+O40+O43+O46+O49+O52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27.5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752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50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753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32.5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754</v>
      </c>
    </row>
    <row r="22" spans="1:16" x14ac:dyDescent="0.2">
      <c r="A22" s="24" t="s">
        <v>45</v>
      </c>
      <c r="B22" s="28" t="s">
        <v>35</v>
      </c>
      <c r="C22" s="28" t="s">
        <v>101</v>
      </c>
      <c r="D22" s="24" t="s">
        <v>47</v>
      </c>
      <c r="E22" s="29" t="s">
        <v>102</v>
      </c>
      <c r="F22" s="30" t="s">
        <v>79</v>
      </c>
      <c r="G22" s="31">
        <v>241.4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63.75" x14ac:dyDescent="0.2">
      <c r="A23" s="34" t="s">
        <v>50</v>
      </c>
      <c r="E23" s="35" t="s">
        <v>103</v>
      </c>
    </row>
    <row r="24" spans="1:16" x14ac:dyDescent="0.2">
      <c r="A24" s="38" t="s">
        <v>52</v>
      </c>
      <c r="E24" s="37" t="s">
        <v>755</v>
      </c>
    </row>
    <row r="25" spans="1:16" x14ac:dyDescent="0.2">
      <c r="A25" s="24" t="s">
        <v>45</v>
      </c>
      <c r="B25" s="28" t="s">
        <v>37</v>
      </c>
      <c r="C25" s="28" t="s">
        <v>105</v>
      </c>
      <c r="D25" s="24" t="s">
        <v>47</v>
      </c>
      <c r="E25" s="29" t="s">
        <v>106</v>
      </c>
      <c r="F25" s="30" t="s">
        <v>79</v>
      </c>
      <c r="G25" s="31">
        <v>42.6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51" x14ac:dyDescent="0.2">
      <c r="A26" s="34" t="s">
        <v>50</v>
      </c>
      <c r="E26" s="35" t="s">
        <v>107</v>
      </c>
    </row>
    <row r="27" spans="1:16" x14ac:dyDescent="0.2">
      <c r="A27" s="38" t="s">
        <v>52</v>
      </c>
      <c r="E27" s="37" t="s">
        <v>756</v>
      </c>
    </row>
    <row r="28" spans="1:16" x14ac:dyDescent="0.2">
      <c r="A28" s="24" t="s">
        <v>45</v>
      </c>
      <c r="B28" s="28" t="s">
        <v>96</v>
      </c>
      <c r="C28" s="28" t="s">
        <v>109</v>
      </c>
      <c r="D28" s="24" t="s">
        <v>47</v>
      </c>
      <c r="E28" s="29" t="s">
        <v>110</v>
      </c>
      <c r="F28" s="30" t="s">
        <v>79</v>
      </c>
      <c r="G28" s="31">
        <v>31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x14ac:dyDescent="0.2">
      <c r="A29" s="34" t="s">
        <v>50</v>
      </c>
      <c r="E29" s="35" t="s">
        <v>111</v>
      </c>
    </row>
    <row r="30" spans="1:16" x14ac:dyDescent="0.2">
      <c r="A30" s="38" t="s">
        <v>52</v>
      </c>
      <c r="E30" s="37" t="s">
        <v>757</v>
      </c>
    </row>
    <row r="31" spans="1:16" x14ac:dyDescent="0.2">
      <c r="A31" s="24" t="s">
        <v>45</v>
      </c>
      <c r="B31" s="28" t="s">
        <v>100</v>
      </c>
      <c r="C31" s="28" t="s">
        <v>114</v>
      </c>
      <c r="D31" s="24" t="s">
        <v>47</v>
      </c>
      <c r="E31" s="29" t="s">
        <v>115</v>
      </c>
      <c r="F31" s="30" t="s">
        <v>79</v>
      </c>
      <c r="G31" s="31">
        <v>110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x14ac:dyDescent="0.2">
      <c r="A32" s="34" t="s">
        <v>50</v>
      </c>
      <c r="E32" s="35" t="s">
        <v>47</v>
      </c>
    </row>
    <row r="33" spans="1:16" ht="63.75" x14ac:dyDescent="0.2">
      <c r="A33" s="38" t="s">
        <v>52</v>
      </c>
      <c r="E33" s="37" t="s">
        <v>758</v>
      </c>
    </row>
    <row r="34" spans="1:16" x14ac:dyDescent="0.2">
      <c r="A34" s="24" t="s">
        <v>45</v>
      </c>
      <c r="B34" s="28" t="s">
        <v>40</v>
      </c>
      <c r="C34" s="28" t="s">
        <v>118</v>
      </c>
      <c r="D34" s="24" t="s">
        <v>47</v>
      </c>
      <c r="E34" s="29" t="s">
        <v>119</v>
      </c>
      <c r="F34" s="30" t="s">
        <v>79</v>
      </c>
      <c r="G34" s="31">
        <v>56.95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51" x14ac:dyDescent="0.2">
      <c r="A35" s="34" t="s">
        <v>50</v>
      </c>
      <c r="E35" s="35" t="s">
        <v>120</v>
      </c>
    </row>
    <row r="36" spans="1:16" x14ac:dyDescent="0.2">
      <c r="A36" s="38" t="s">
        <v>52</v>
      </c>
      <c r="E36" s="37" t="s">
        <v>759</v>
      </c>
    </row>
    <row r="37" spans="1:16" x14ac:dyDescent="0.2">
      <c r="A37" s="24" t="s">
        <v>45</v>
      </c>
      <c r="B37" s="28" t="s">
        <v>42</v>
      </c>
      <c r="C37" s="28" t="s">
        <v>123</v>
      </c>
      <c r="D37" s="24" t="s">
        <v>47</v>
      </c>
      <c r="E37" s="29" t="s">
        <v>124</v>
      </c>
      <c r="F37" s="30" t="s">
        <v>79</v>
      </c>
      <c r="G37" s="31">
        <v>42.6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x14ac:dyDescent="0.2">
      <c r="A39" s="38" t="s">
        <v>52</v>
      </c>
      <c r="E39" s="37" t="s">
        <v>760</v>
      </c>
    </row>
    <row r="40" spans="1:16" x14ac:dyDescent="0.2">
      <c r="A40" s="24" t="s">
        <v>45</v>
      </c>
      <c r="B40" s="28" t="s">
        <v>113</v>
      </c>
      <c r="C40" s="28" t="s">
        <v>127</v>
      </c>
      <c r="D40" s="24" t="s">
        <v>47</v>
      </c>
      <c r="E40" s="29" t="s">
        <v>128</v>
      </c>
      <c r="F40" s="30" t="s">
        <v>79</v>
      </c>
      <c r="G40" s="31">
        <v>10.050000000000001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38.25" x14ac:dyDescent="0.2">
      <c r="A41" s="34" t="s">
        <v>50</v>
      </c>
      <c r="E41" s="35" t="s">
        <v>129</v>
      </c>
    </row>
    <row r="42" spans="1:16" x14ac:dyDescent="0.2">
      <c r="A42" s="38" t="s">
        <v>52</v>
      </c>
      <c r="E42" s="37" t="s">
        <v>761</v>
      </c>
    </row>
    <row r="43" spans="1:16" x14ac:dyDescent="0.2">
      <c r="A43" s="24" t="s">
        <v>45</v>
      </c>
      <c r="B43" s="28" t="s">
        <v>117</v>
      </c>
      <c r="C43" s="28" t="s">
        <v>132</v>
      </c>
      <c r="D43" s="24" t="s">
        <v>47</v>
      </c>
      <c r="E43" s="29" t="s">
        <v>133</v>
      </c>
      <c r="F43" s="30" t="s">
        <v>79</v>
      </c>
      <c r="G43" s="31">
        <v>31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762</v>
      </c>
    </row>
    <row r="46" spans="1:16" x14ac:dyDescent="0.2">
      <c r="A46" s="24" t="s">
        <v>45</v>
      </c>
      <c r="B46" s="28" t="s">
        <v>122</v>
      </c>
      <c r="C46" s="28" t="s">
        <v>136</v>
      </c>
      <c r="D46" s="24" t="s">
        <v>47</v>
      </c>
      <c r="E46" s="29" t="s">
        <v>137</v>
      </c>
      <c r="F46" s="30" t="s">
        <v>49</v>
      </c>
      <c r="G46" s="31">
        <v>373.33300000000003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25.5" x14ac:dyDescent="0.2">
      <c r="A47" s="34" t="s">
        <v>50</v>
      </c>
      <c r="E47" s="35" t="s">
        <v>541</v>
      </c>
    </row>
    <row r="48" spans="1:16" ht="25.5" x14ac:dyDescent="0.2">
      <c r="A48" s="38" t="s">
        <v>52</v>
      </c>
      <c r="E48" s="37" t="s">
        <v>763</v>
      </c>
    </row>
    <row r="49" spans="1:18" x14ac:dyDescent="0.2">
      <c r="A49" s="24" t="s">
        <v>45</v>
      </c>
      <c r="B49" s="28" t="s">
        <v>126</v>
      </c>
      <c r="C49" s="28" t="s">
        <v>140</v>
      </c>
      <c r="D49" s="24" t="s">
        <v>47</v>
      </c>
      <c r="E49" s="29" t="s">
        <v>141</v>
      </c>
      <c r="F49" s="30" t="s">
        <v>79</v>
      </c>
      <c r="G49" s="31">
        <v>56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ht="38.25" x14ac:dyDescent="0.2">
      <c r="A50" s="34" t="s">
        <v>50</v>
      </c>
      <c r="E50" s="35" t="s">
        <v>543</v>
      </c>
    </row>
    <row r="51" spans="1:18" x14ac:dyDescent="0.2">
      <c r="A51" s="38" t="s">
        <v>52</v>
      </c>
      <c r="E51" s="37" t="s">
        <v>764</v>
      </c>
    </row>
    <row r="52" spans="1:18" x14ac:dyDescent="0.2">
      <c r="A52" s="24" t="s">
        <v>45</v>
      </c>
      <c r="B52" s="28" t="s">
        <v>131</v>
      </c>
      <c r="C52" s="28" t="s">
        <v>145</v>
      </c>
      <c r="D52" s="24" t="s">
        <v>47</v>
      </c>
      <c r="E52" s="29" t="s">
        <v>146</v>
      </c>
      <c r="F52" s="30" t="s">
        <v>49</v>
      </c>
      <c r="G52" s="31">
        <v>373.33300000000003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ht="63.75" x14ac:dyDescent="0.2">
      <c r="A53" s="34" t="s">
        <v>50</v>
      </c>
      <c r="E53" s="35" t="s">
        <v>575</v>
      </c>
    </row>
    <row r="54" spans="1:18" x14ac:dyDescent="0.2">
      <c r="A54" s="36" t="s">
        <v>52</v>
      </c>
      <c r="E54" s="37" t="s">
        <v>765</v>
      </c>
    </row>
    <row r="55" spans="1:18" ht="12.75" customHeight="1" x14ac:dyDescent="0.2">
      <c r="A55" s="12" t="s">
        <v>43</v>
      </c>
      <c r="B55" s="12"/>
      <c r="C55" s="40" t="s">
        <v>23</v>
      </c>
      <c r="D55" s="12"/>
      <c r="E55" s="26" t="s">
        <v>149</v>
      </c>
      <c r="F55" s="12"/>
      <c r="G55" s="12"/>
      <c r="H55" s="12"/>
      <c r="I55" s="41">
        <f>0+Q55</f>
        <v>0</v>
      </c>
      <c r="O55">
        <f>0+R55</f>
        <v>0</v>
      </c>
      <c r="Q55">
        <f>0+I56+I59</f>
        <v>0</v>
      </c>
      <c r="R55">
        <f>0+O56+O59</f>
        <v>0</v>
      </c>
    </row>
    <row r="56" spans="1:18" x14ac:dyDescent="0.2">
      <c r="A56" s="24" t="s">
        <v>45</v>
      </c>
      <c r="B56" s="28" t="s">
        <v>135</v>
      </c>
      <c r="C56" s="28" t="s">
        <v>151</v>
      </c>
      <c r="D56" s="24" t="s">
        <v>47</v>
      </c>
      <c r="E56" s="29" t="s">
        <v>152</v>
      </c>
      <c r="F56" s="30" t="s">
        <v>49</v>
      </c>
      <c r="G56" s="31">
        <v>68</v>
      </c>
      <c r="H56" s="32">
        <v>0</v>
      </c>
      <c r="I56" s="33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4" t="s">
        <v>50</v>
      </c>
      <c r="E57" s="35" t="s">
        <v>153</v>
      </c>
    </row>
    <row r="58" spans="1:18" x14ac:dyDescent="0.2">
      <c r="A58" s="38" t="s">
        <v>52</v>
      </c>
      <c r="E58" s="37" t="s">
        <v>766</v>
      </c>
    </row>
    <row r="59" spans="1:18" x14ac:dyDescent="0.2">
      <c r="A59" s="24" t="s">
        <v>45</v>
      </c>
      <c r="B59" s="28" t="s">
        <v>139</v>
      </c>
      <c r="C59" s="28" t="s">
        <v>156</v>
      </c>
      <c r="D59" s="24" t="s">
        <v>47</v>
      </c>
      <c r="E59" s="29" t="s">
        <v>157</v>
      </c>
      <c r="F59" s="30" t="s">
        <v>158</v>
      </c>
      <c r="G59" s="31">
        <v>85</v>
      </c>
      <c r="H59" s="32">
        <v>0</v>
      </c>
      <c r="I59" s="33">
        <f>ROUND(ROUND(H59,2)*ROUND(G59,3),2)</f>
        <v>0</v>
      </c>
      <c r="O59">
        <f>(I59*21)/100</f>
        <v>0</v>
      </c>
      <c r="P59" t="s">
        <v>23</v>
      </c>
    </row>
    <row r="60" spans="1:18" ht="25.5" x14ac:dyDescent="0.2">
      <c r="A60" s="34" t="s">
        <v>50</v>
      </c>
      <c r="E60" s="35" t="s">
        <v>159</v>
      </c>
    </row>
    <row r="61" spans="1:18" x14ac:dyDescent="0.2">
      <c r="A61" s="36" t="s">
        <v>52</v>
      </c>
      <c r="E61" s="37" t="s">
        <v>767</v>
      </c>
    </row>
    <row r="62" spans="1:18" ht="12.75" customHeight="1" x14ac:dyDescent="0.2">
      <c r="A62" s="12" t="s">
        <v>43</v>
      </c>
      <c r="B62" s="12"/>
      <c r="C62" s="40" t="s">
        <v>35</v>
      </c>
      <c r="D62" s="12"/>
      <c r="E62" s="26" t="s">
        <v>205</v>
      </c>
      <c r="F62" s="12"/>
      <c r="G62" s="12"/>
      <c r="H62" s="12"/>
      <c r="I62" s="41">
        <f>0+Q62</f>
        <v>0</v>
      </c>
      <c r="O62">
        <f>0+R62</f>
        <v>0</v>
      </c>
      <c r="Q62">
        <f>0+I63+I66+I69+I72+I75+I78+I81</f>
        <v>0</v>
      </c>
      <c r="R62">
        <f>0+O63+O66+O69+O72+O75+O78+O81</f>
        <v>0</v>
      </c>
    </row>
    <row r="63" spans="1:18" x14ac:dyDescent="0.2">
      <c r="A63" s="24" t="s">
        <v>45</v>
      </c>
      <c r="B63" s="28" t="s">
        <v>144</v>
      </c>
      <c r="C63" s="28" t="s">
        <v>585</v>
      </c>
      <c r="D63" s="24" t="s">
        <v>47</v>
      </c>
      <c r="E63" s="29" t="s">
        <v>586</v>
      </c>
      <c r="F63" s="30" t="s">
        <v>49</v>
      </c>
      <c r="G63" s="31">
        <v>954</v>
      </c>
      <c r="H63" s="32">
        <v>0</v>
      </c>
      <c r="I63" s="33">
        <f>ROUND(ROUND(H63,2)*ROUND(G63,3),2)</f>
        <v>0</v>
      </c>
      <c r="O63">
        <f>(I63*21)/100</f>
        <v>0</v>
      </c>
      <c r="P63" t="s">
        <v>23</v>
      </c>
    </row>
    <row r="64" spans="1:18" ht="25.5" x14ac:dyDescent="0.2">
      <c r="A64" s="34" t="s">
        <v>50</v>
      </c>
      <c r="E64" s="35" t="s">
        <v>587</v>
      </c>
    </row>
    <row r="65" spans="1:16" x14ac:dyDescent="0.2">
      <c r="A65" s="38" t="s">
        <v>52</v>
      </c>
      <c r="E65" s="37" t="s">
        <v>768</v>
      </c>
    </row>
    <row r="66" spans="1:16" x14ac:dyDescent="0.2">
      <c r="A66" s="24" t="s">
        <v>45</v>
      </c>
      <c r="B66" s="28" t="s">
        <v>150</v>
      </c>
      <c r="C66" s="28" t="s">
        <v>595</v>
      </c>
      <c r="D66" s="24" t="s">
        <v>47</v>
      </c>
      <c r="E66" s="29" t="s">
        <v>596</v>
      </c>
      <c r="F66" s="30" t="s">
        <v>49</v>
      </c>
      <c r="G66" s="31">
        <v>1026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34" t="s">
        <v>50</v>
      </c>
      <c r="E67" s="35" t="s">
        <v>597</v>
      </c>
    </row>
    <row r="68" spans="1:16" x14ac:dyDescent="0.2">
      <c r="A68" s="38" t="s">
        <v>52</v>
      </c>
      <c r="E68" s="37" t="s">
        <v>769</v>
      </c>
    </row>
    <row r="69" spans="1:16" x14ac:dyDescent="0.2">
      <c r="A69" s="24" t="s">
        <v>45</v>
      </c>
      <c r="B69" s="28" t="s">
        <v>155</v>
      </c>
      <c r="C69" s="28" t="s">
        <v>222</v>
      </c>
      <c r="D69" s="24" t="s">
        <v>47</v>
      </c>
      <c r="E69" s="29" t="s">
        <v>223</v>
      </c>
      <c r="F69" s="30" t="s">
        <v>79</v>
      </c>
      <c r="G69" s="31">
        <v>18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4" t="s">
        <v>50</v>
      </c>
      <c r="E70" s="35" t="s">
        <v>47</v>
      </c>
    </row>
    <row r="71" spans="1:16" x14ac:dyDescent="0.2">
      <c r="A71" s="38" t="s">
        <v>52</v>
      </c>
      <c r="E71" s="37" t="s">
        <v>770</v>
      </c>
    </row>
    <row r="72" spans="1:16" x14ac:dyDescent="0.2">
      <c r="A72" s="24" t="s">
        <v>45</v>
      </c>
      <c r="B72" s="28" t="s">
        <v>161</v>
      </c>
      <c r="C72" s="28" t="s">
        <v>226</v>
      </c>
      <c r="D72" s="24" t="s">
        <v>47</v>
      </c>
      <c r="E72" s="29" t="s">
        <v>227</v>
      </c>
      <c r="F72" s="30" t="s">
        <v>49</v>
      </c>
      <c r="G72" s="31">
        <v>945</v>
      </c>
      <c r="H72" s="32">
        <v>0</v>
      </c>
      <c r="I72" s="33">
        <f>ROUND(ROUND(H72,2)*ROUND(G72,3),2)</f>
        <v>0</v>
      </c>
      <c r="O72">
        <f>(I72*21)/100</f>
        <v>0</v>
      </c>
      <c r="P72" t="s">
        <v>23</v>
      </c>
    </row>
    <row r="73" spans="1:16" ht="25.5" x14ac:dyDescent="0.2">
      <c r="A73" s="34" t="s">
        <v>50</v>
      </c>
      <c r="E73" s="35" t="s">
        <v>228</v>
      </c>
    </row>
    <row r="74" spans="1:16" x14ac:dyDescent="0.2">
      <c r="A74" s="38" t="s">
        <v>52</v>
      </c>
      <c r="E74" s="37" t="s">
        <v>771</v>
      </c>
    </row>
    <row r="75" spans="1:16" x14ac:dyDescent="0.2">
      <c r="A75" s="24" t="s">
        <v>45</v>
      </c>
      <c r="B75" s="28" t="s">
        <v>166</v>
      </c>
      <c r="C75" s="28" t="s">
        <v>605</v>
      </c>
      <c r="D75" s="24" t="s">
        <v>47</v>
      </c>
      <c r="E75" s="29" t="s">
        <v>606</v>
      </c>
      <c r="F75" s="30" t="s">
        <v>49</v>
      </c>
      <c r="G75" s="31">
        <v>918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6" ht="25.5" x14ac:dyDescent="0.2">
      <c r="A76" s="34" t="s">
        <v>50</v>
      </c>
      <c r="E76" s="35" t="s">
        <v>607</v>
      </c>
    </row>
    <row r="77" spans="1:16" x14ac:dyDescent="0.2">
      <c r="A77" s="38" t="s">
        <v>52</v>
      </c>
      <c r="E77" s="37" t="s">
        <v>772</v>
      </c>
    </row>
    <row r="78" spans="1:16" x14ac:dyDescent="0.2">
      <c r="A78" s="24" t="s">
        <v>45</v>
      </c>
      <c r="B78" s="28" t="s">
        <v>172</v>
      </c>
      <c r="C78" s="28" t="s">
        <v>609</v>
      </c>
      <c r="D78" s="24" t="s">
        <v>47</v>
      </c>
      <c r="E78" s="29" t="s">
        <v>610</v>
      </c>
      <c r="F78" s="30" t="s">
        <v>49</v>
      </c>
      <c r="G78" s="31">
        <v>900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50</v>
      </c>
      <c r="E79" s="35" t="s">
        <v>611</v>
      </c>
    </row>
    <row r="80" spans="1:16" x14ac:dyDescent="0.2">
      <c r="A80" s="38" t="s">
        <v>52</v>
      </c>
      <c r="E80" s="37" t="s">
        <v>773</v>
      </c>
    </row>
    <row r="81" spans="1:18" x14ac:dyDescent="0.2">
      <c r="A81" s="24" t="s">
        <v>45</v>
      </c>
      <c r="B81" s="28" t="s">
        <v>176</v>
      </c>
      <c r="C81" s="28" t="s">
        <v>613</v>
      </c>
      <c r="D81" s="24" t="s">
        <v>47</v>
      </c>
      <c r="E81" s="29" t="s">
        <v>614</v>
      </c>
      <c r="F81" s="30" t="s">
        <v>49</v>
      </c>
      <c r="G81" s="31">
        <v>922.5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8" ht="25.5" x14ac:dyDescent="0.2">
      <c r="A82" s="34" t="s">
        <v>50</v>
      </c>
      <c r="E82" s="35" t="s">
        <v>615</v>
      </c>
    </row>
    <row r="83" spans="1:18" x14ac:dyDescent="0.2">
      <c r="A83" s="36" t="s">
        <v>52</v>
      </c>
      <c r="E83" s="37" t="s">
        <v>774</v>
      </c>
    </row>
    <row r="84" spans="1:18" ht="12.75" customHeight="1" x14ac:dyDescent="0.2">
      <c r="A84" s="12" t="s">
        <v>43</v>
      </c>
      <c r="B84" s="12"/>
      <c r="C84" s="40" t="s">
        <v>100</v>
      </c>
      <c r="D84" s="12"/>
      <c r="E84" s="26" t="s">
        <v>258</v>
      </c>
      <c r="F84" s="12"/>
      <c r="G84" s="12"/>
      <c r="H84" s="12"/>
      <c r="I84" s="41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24" t="s">
        <v>45</v>
      </c>
      <c r="B85" s="28" t="s">
        <v>181</v>
      </c>
      <c r="C85" s="28" t="s">
        <v>264</v>
      </c>
      <c r="D85" s="24" t="s">
        <v>47</v>
      </c>
      <c r="E85" s="29" t="s">
        <v>265</v>
      </c>
      <c r="F85" s="30" t="s">
        <v>56</v>
      </c>
      <c r="G85" s="31">
        <v>1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34" t="s">
        <v>50</v>
      </c>
      <c r="E86" s="35" t="s">
        <v>266</v>
      </c>
    </row>
    <row r="87" spans="1:18" x14ac:dyDescent="0.2">
      <c r="A87" s="36" t="s">
        <v>52</v>
      </c>
      <c r="E87" s="37" t="s">
        <v>556</v>
      </c>
    </row>
    <row r="88" spans="1:18" ht="12.75" customHeight="1" x14ac:dyDescent="0.2">
      <c r="A88" s="12" t="s">
        <v>43</v>
      </c>
      <c r="B88" s="12"/>
      <c r="C88" s="40" t="s">
        <v>40</v>
      </c>
      <c r="D88" s="12"/>
      <c r="E88" s="26" t="s">
        <v>282</v>
      </c>
      <c r="F88" s="12"/>
      <c r="G88" s="12"/>
      <c r="H88" s="12"/>
      <c r="I88" s="41">
        <f>0+Q88</f>
        <v>0</v>
      </c>
      <c r="O88">
        <f>0+R88</f>
        <v>0</v>
      </c>
      <c r="Q88">
        <f>0+I89+I92</f>
        <v>0</v>
      </c>
      <c r="R88">
        <f>0+O89+O92</f>
        <v>0</v>
      </c>
    </row>
    <row r="89" spans="1:18" x14ac:dyDescent="0.2">
      <c r="A89" s="24" t="s">
        <v>45</v>
      </c>
      <c r="B89" s="28" t="s">
        <v>184</v>
      </c>
      <c r="C89" s="28" t="s">
        <v>522</v>
      </c>
      <c r="D89" s="24" t="s">
        <v>47</v>
      </c>
      <c r="E89" s="29" t="s">
        <v>523</v>
      </c>
      <c r="F89" s="30" t="s">
        <v>158</v>
      </c>
      <c r="G89" s="31">
        <v>19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8" x14ac:dyDescent="0.2">
      <c r="A90" s="34" t="s">
        <v>50</v>
      </c>
      <c r="E90" s="35" t="s">
        <v>291</v>
      </c>
    </row>
    <row r="91" spans="1:18" x14ac:dyDescent="0.2">
      <c r="A91" s="38" t="s">
        <v>52</v>
      </c>
      <c r="E91" s="37" t="s">
        <v>557</v>
      </c>
    </row>
    <row r="92" spans="1:18" x14ac:dyDescent="0.2">
      <c r="A92" s="24" t="s">
        <v>45</v>
      </c>
      <c r="B92" s="28" t="s">
        <v>189</v>
      </c>
      <c r="C92" s="28" t="s">
        <v>634</v>
      </c>
      <c r="D92" s="24" t="s">
        <v>47</v>
      </c>
      <c r="E92" s="29" t="s">
        <v>635</v>
      </c>
      <c r="F92" s="30" t="s">
        <v>158</v>
      </c>
      <c r="G92" s="31">
        <v>30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ht="102" x14ac:dyDescent="0.2">
      <c r="A93" s="34" t="s">
        <v>50</v>
      </c>
      <c r="E93" s="35" t="s">
        <v>636</v>
      </c>
    </row>
    <row r="94" spans="1:18" ht="38.25" x14ac:dyDescent="0.2">
      <c r="A94" s="36" t="s">
        <v>52</v>
      </c>
      <c r="E94" s="37" t="s">
        <v>715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0+O8+O12+O61+O92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775</v>
      </c>
      <c r="I3" s="39">
        <f>0+I8+I12+I61+I92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775</v>
      </c>
      <c r="D4" s="2"/>
      <c r="E4" s="20" t="s">
        <v>776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14.85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x14ac:dyDescent="0.2">
      <c r="A11" s="36" t="s">
        <v>52</v>
      </c>
      <c r="E11" s="37" t="s">
        <v>777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7.7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778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14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779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9.1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780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20.5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781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20.5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781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46.75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782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8.25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783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47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784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30.8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785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43.35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786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8.25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787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7.65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788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47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789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193.333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ht="25.5" x14ac:dyDescent="0.2">
      <c r="A53" s="34" t="s">
        <v>50</v>
      </c>
      <c r="E53" s="35" t="s">
        <v>541</v>
      </c>
    </row>
    <row r="54" spans="1:18" ht="25.5" x14ac:dyDescent="0.2">
      <c r="A54" s="38" t="s">
        <v>52</v>
      </c>
      <c r="E54" s="37" t="s">
        <v>790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29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38.25" x14ac:dyDescent="0.2">
      <c r="A56" s="34" t="s">
        <v>50</v>
      </c>
      <c r="E56" s="35" t="s">
        <v>543</v>
      </c>
    </row>
    <row r="57" spans="1:18" x14ac:dyDescent="0.2">
      <c r="A57" s="38" t="s">
        <v>52</v>
      </c>
      <c r="E57" s="37" t="s">
        <v>791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193.333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63.75" x14ac:dyDescent="0.2">
      <c r="A59" s="34" t="s">
        <v>50</v>
      </c>
      <c r="E59" s="35" t="s">
        <v>575</v>
      </c>
    </row>
    <row r="60" spans="1:18" x14ac:dyDescent="0.2">
      <c r="A60" s="36" t="s">
        <v>52</v>
      </c>
      <c r="E60" s="37" t="s">
        <v>792</v>
      </c>
    </row>
    <row r="61" spans="1:18" ht="12.75" customHeight="1" x14ac:dyDescent="0.2">
      <c r="A61" s="12" t="s">
        <v>43</v>
      </c>
      <c r="B61" s="12"/>
      <c r="C61" s="40" t="s">
        <v>35</v>
      </c>
      <c r="D61" s="12"/>
      <c r="E61" s="26" t="s">
        <v>205</v>
      </c>
      <c r="F61" s="12"/>
      <c r="G61" s="12"/>
      <c r="H61" s="12"/>
      <c r="I61" s="41">
        <f>0+Q61</f>
        <v>0</v>
      </c>
      <c r="O61">
        <f>0+R61</f>
        <v>0</v>
      </c>
      <c r="Q61">
        <f>0+I62+I65+I68+I71+I74+I77+I80+I83+I86+I89</f>
        <v>0</v>
      </c>
      <c r="R61">
        <f>0+O62+O65+O68+O71+O74+O77+O80+O83+O86+O89</f>
        <v>0</v>
      </c>
    </row>
    <row r="62" spans="1:18" x14ac:dyDescent="0.2">
      <c r="A62" s="24" t="s">
        <v>45</v>
      </c>
      <c r="B62" s="28" t="s">
        <v>144</v>
      </c>
      <c r="C62" s="28" t="s">
        <v>585</v>
      </c>
      <c r="D62" s="24" t="s">
        <v>47</v>
      </c>
      <c r="E62" s="29" t="s">
        <v>586</v>
      </c>
      <c r="F62" s="30" t="s">
        <v>49</v>
      </c>
      <c r="G62" s="31">
        <v>778.04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ht="25.5" x14ac:dyDescent="0.2">
      <c r="A63" s="34" t="s">
        <v>50</v>
      </c>
      <c r="E63" s="35" t="s">
        <v>587</v>
      </c>
    </row>
    <row r="64" spans="1:18" x14ac:dyDescent="0.2">
      <c r="A64" s="38" t="s">
        <v>52</v>
      </c>
      <c r="E64" s="37" t="s">
        <v>793</v>
      </c>
    </row>
    <row r="65" spans="1:16" x14ac:dyDescent="0.2">
      <c r="A65" s="24" t="s">
        <v>45</v>
      </c>
      <c r="B65" s="28" t="s">
        <v>150</v>
      </c>
      <c r="C65" s="28" t="s">
        <v>212</v>
      </c>
      <c r="D65" s="24" t="s">
        <v>47</v>
      </c>
      <c r="E65" s="29" t="s">
        <v>213</v>
      </c>
      <c r="F65" s="30" t="s">
        <v>49</v>
      </c>
      <c r="G65" s="31">
        <v>115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50</v>
      </c>
      <c r="E66" s="35" t="s">
        <v>214</v>
      </c>
    </row>
    <row r="67" spans="1:16" x14ac:dyDescent="0.2">
      <c r="A67" s="38" t="s">
        <v>52</v>
      </c>
      <c r="E67" s="37" t="s">
        <v>794</v>
      </c>
    </row>
    <row r="68" spans="1:16" x14ac:dyDescent="0.2">
      <c r="A68" s="24" t="s">
        <v>45</v>
      </c>
      <c r="B68" s="28" t="s">
        <v>155</v>
      </c>
      <c r="C68" s="28" t="s">
        <v>595</v>
      </c>
      <c r="D68" s="24" t="s">
        <v>47</v>
      </c>
      <c r="E68" s="29" t="s">
        <v>596</v>
      </c>
      <c r="F68" s="30" t="s">
        <v>49</v>
      </c>
      <c r="G68" s="31">
        <v>836.76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ht="25.5" x14ac:dyDescent="0.2">
      <c r="A69" s="34" t="s">
        <v>50</v>
      </c>
      <c r="E69" s="35" t="s">
        <v>597</v>
      </c>
    </row>
    <row r="70" spans="1:16" x14ac:dyDescent="0.2">
      <c r="A70" s="38" t="s">
        <v>52</v>
      </c>
      <c r="E70" s="37" t="s">
        <v>795</v>
      </c>
    </row>
    <row r="71" spans="1:16" x14ac:dyDescent="0.2">
      <c r="A71" s="24" t="s">
        <v>45</v>
      </c>
      <c r="B71" s="28" t="s">
        <v>161</v>
      </c>
      <c r="C71" s="28" t="s">
        <v>222</v>
      </c>
      <c r="D71" s="24" t="s">
        <v>47</v>
      </c>
      <c r="E71" s="29" t="s">
        <v>223</v>
      </c>
      <c r="F71" s="30" t="s">
        <v>79</v>
      </c>
      <c r="G71" s="31">
        <v>24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34" t="s">
        <v>50</v>
      </c>
      <c r="E72" s="35" t="s">
        <v>47</v>
      </c>
    </row>
    <row r="73" spans="1:16" x14ac:dyDescent="0.2">
      <c r="A73" s="38" t="s">
        <v>52</v>
      </c>
      <c r="E73" s="37" t="s">
        <v>796</v>
      </c>
    </row>
    <row r="74" spans="1:16" x14ac:dyDescent="0.2">
      <c r="A74" s="24" t="s">
        <v>45</v>
      </c>
      <c r="B74" s="28" t="s">
        <v>166</v>
      </c>
      <c r="C74" s="28" t="s">
        <v>226</v>
      </c>
      <c r="D74" s="24" t="s">
        <v>47</v>
      </c>
      <c r="E74" s="29" t="s">
        <v>227</v>
      </c>
      <c r="F74" s="30" t="s">
        <v>49</v>
      </c>
      <c r="G74" s="31">
        <v>770.7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34" t="s">
        <v>50</v>
      </c>
      <c r="E75" s="35" t="s">
        <v>228</v>
      </c>
    </row>
    <row r="76" spans="1:16" x14ac:dyDescent="0.2">
      <c r="A76" s="38" t="s">
        <v>52</v>
      </c>
      <c r="E76" s="37" t="s">
        <v>797</v>
      </c>
    </row>
    <row r="77" spans="1:16" x14ac:dyDescent="0.2">
      <c r="A77" s="24" t="s">
        <v>45</v>
      </c>
      <c r="B77" s="28" t="s">
        <v>172</v>
      </c>
      <c r="C77" s="28" t="s">
        <v>605</v>
      </c>
      <c r="D77" s="24" t="s">
        <v>47</v>
      </c>
      <c r="E77" s="29" t="s">
        <v>606</v>
      </c>
      <c r="F77" s="30" t="s">
        <v>49</v>
      </c>
      <c r="G77" s="31">
        <v>748.68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ht="25.5" x14ac:dyDescent="0.2">
      <c r="A78" s="34" t="s">
        <v>50</v>
      </c>
      <c r="E78" s="35" t="s">
        <v>607</v>
      </c>
    </row>
    <row r="79" spans="1:16" x14ac:dyDescent="0.2">
      <c r="A79" s="38" t="s">
        <v>52</v>
      </c>
      <c r="E79" s="37" t="s">
        <v>798</v>
      </c>
    </row>
    <row r="80" spans="1:16" x14ac:dyDescent="0.2">
      <c r="A80" s="24" t="s">
        <v>45</v>
      </c>
      <c r="B80" s="28" t="s">
        <v>176</v>
      </c>
      <c r="C80" s="28" t="s">
        <v>609</v>
      </c>
      <c r="D80" s="24" t="s">
        <v>47</v>
      </c>
      <c r="E80" s="29" t="s">
        <v>610</v>
      </c>
      <c r="F80" s="30" t="s">
        <v>49</v>
      </c>
      <c r="G80" s="31">
        <v>734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34" t="s">
        <v>50</v>
      </c>
      <c r="E81" s="35" t="s">
        <v>611</v>
      </c>
    </row>
    <row r="82" spans="1:18" x14ac:dyDescent="0.2">
      <c r="A82" s="38" t="s">
        <v>52</v>
      </c>
      <c r="E82" s="37" t="s">
        <v>799</v>
      </c>
    </row>
    <row r="83" spans="1:18" x14ac:dyDescent="0.2">
      <c r="A83" s="24" t="s">
        <v>45</v>
      </c>
      <c r="B83" s="28" t="s">
        <v>181</v>
      </c>
      <c r="C83" s="28" t="s">
        <v>613</v>
      </c>
      <c r="D83" s="24" t="s">
        <v>47</v>
      </c>
      <c r="E83" s="29" t="s">
        <v>614</v>
      </c>
      <c r="F83" s="30" t="s">
        <v>49</v>
      </c>
      <c r="G83" s="31">
        <v>752.35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ht="25.5" x14ac:dyDescent="0.2">
      <c r="A84" s="34" t="s">
        <v>50</v>
      </c>
      <c r="E84" s="35" t="s">
        <v>615</v>
      </c>
    </row>
    <row r="85" spans="1:18" x14ac:dyDescent="0.2">
      <c r="A85" s="38" t="s">
        <v>52</v>
      </c>
      <c r="E85" s="37" t="s">
        <v>800</v>
      </c>
    </row>
    <row r="86" spans="1:18" x14ac:dyDescent="0.2">
      <c r="A86" s="24" t="s">
        <v>45</v>
      </c>
      <c r="B86" s="28" t="s">
        <v>184</v>
      </c>
      <c r="C86" s="28" t="s">
        <v>255</v>
      </c>
      <c r="D86" s="24" t="s">
        <v>47</v>
      </c>
      <c r="E86" s="29" t="s">
        <v>256</v>
      </c>
      <c r="F86" s="30" t="s">
        <v>49</v>
      </c>
      <c r="G86" s="31">
        <v>110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34" t="s">
        <v>50</v>
      </c>
      <c r="E87" s="35" t="s">
        <v>621</v>
      </c>
    </row>
    <row r="88" spans="1:18" x14ac:dyDescent="0.2">
      <c r="A88" s="38" t="s">
        <v>52</v>
      </c>
      <c r="E88" s="37" t="s">
        <v>801</v>
      </c>
    </row>
    <row r="89" spans="1:18" ht="25.5" x14ac:dyDescent="0.2">
      <c r="A89" s="24" t="s">
        <v>45</v>
      </c>
      <c r="B89" s="28" t="s">
        <v>189</v>
      </c>
      <c r="C89" s="28" t="s">
        <v>515</v>
      </c>
      <c r="D89" s="24" t="s">
        <v>47</v>
      </c>
      <c r="E89" s="29" t="s">
        <v>516</v>
      </c>
      <c r="F89" s="30" t="s">
        <v>49</v>
      </c>
      <c r="G89" s="31">
        <v>5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8" x14ac:dyDescent="0.2">
      <c r="A90" s="34" t="s">
        <v>50</v>
      </c>
      <c r="E90" s="35" t="s">
        <v>517</v>
      </c>
    </row>
    <row r="91" spans="1:18" x14ac:dyDescent="0.2">
      <c r="A91" s="36" t="s">
        <v>52</v>
      </c>
      <c r="E91" s="37" t="s">
        <v>802</v>
      </c>
    </row>
    <row r="92" spans="1:18" ht="12.75" customHeight="1" x14ac:dyDescent="0.2">
      <c r="A92" s="12" t="s">
        <v>43</v>
      </c>
      <c r="B92" s="12"/>
      <c r="C92" s="40" t="s">
        <v>40</v>
      </c>
      <c r="D92" s="12"/>
      <c r="E92" s="26" t="s">
        <v>282</v>
      </c>
      <c r="F92" s="12"/>
      <c r="G92" s="12"/>
      <c r="H92" s="12"/>
      <c r="I92" s="41">
        <f>0+Q92</f>
        <v>0</v>
      </c>
      <c r="O92">
        <f>0+R92</f>
        <v>0</v>
      </c>
      <c r="Q92">
        <f>0+I93+I96+I99+I102+I105</f>
        <v>0</v>
      </c>
      <c r="R92">
        <f>0+O93+O96+O99+O102+O105</f>
        <v>0</v>
      </c>
    </row>
    <row r="93" spans="1:18" x14ac:dyDescent="0.2">
      <c r="A93" s="24" t="s">
        <v>45</v>
      </c>
      <c r="B93" s="28" t="s">
        <v>193</v>
      </c>
      <c r="C93" s="28" t="s">
        <v>625</v>
      </c>
      <c r="D93" s="24" t="s">
        <v>47</v>
      </c>
      <c r="E93" s="29" t="s">
        <v>626</v>
      </c>
      <c r="F93" s="30" t="s">
        <v>158</v>
      </c>
      <c r="G93" s="31">
        <v>64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8" x14ac:dyDescent="0.2">
      <c r="A94" s="34" t="s">
        <v>50</v>
      </c>
      <c r="E94" s="35" t="s">
        <v>47</v>
      </c>
    </row>
    <row r="95" spans="1:18" x14ac:dyDescent="0.2">
      <c r="A95" s="38" t="s">
        <v>52</v>
      </c>
      <c r="E95" s="37" t="s">
        <v>803</v>
      </c>
    </row>
    <row r="96" spans="1:18" x14ac:dyDescent="0.2">
      <c r="A96" s="24" t="s">
        <v>45</v>
      </c>
      <c r="B96" s="28" t="s">
        <v>197</v>
      </c>
      <c r="C96" s="28" t="s">
        <v>289</v>
      </c>
      <c r="D96" s="24" t="s">
        <v>47</v>
      </c>
      <c r="E96" s="29" t="s">
        <v>290</v>
      </c>
      <c r="F96" s="30" t="s">
        <v>158</v>
      </c>
      <c r="G96" s="31">
        <v>60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4" t="s">
        <v>50</v>
      </c>
      <c r="E97" s="35" t="s">
        <v>47</v>
      </c>
    </row>
    <row r="98" spans="1:16" x14ac:dyDescent="0.2">
      <c r="A98" s="38" t="s">
        <v>52</v>
      </c>
      <c r="E98" s="37" t="s">
        <v>804</v>
      </c>
    </row>
    <row r="99" spans="1:16" x14ac:dyDescent="0.2">
      <c r="A99" s="24" t="s">
        <v>45</v>
      </c>
      <c r="B99" s="28" t="s">
        <v>201</v>
      </c>
      <c r="C99" s="28" t="s">
        <v>522</v>
      </c>
      <c r="D99" s="24" t="s">
        <v>47</v>
      </c>
      <c r="E99" s="29" t="s">
        <v>523</v>
      </c>
      <c r="F99" s="30" t="s">
        <v>158</v>
      </c>
      <c r="G99" s="31">
        <v>19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4" t="s">
        <v>50</v>
      </c>
      <c r="E100" s="35" t="s">
        <v>291</v>
      </c>
    </row>
    <row r="101" spans="1:16" x14ac:dyDescent="0.2">
      <c r="A101" s="38" t="s">
        <v>52</v>
      </c>
      <c r="E101" s="37" t="s">
        <v>557</v>
      </c>
    </row>
    <row r="102" spans="1:16" x14ac:dyDescent="0.2">
      <c r="A102" s="24" t="s">
        <v>45</v>
      </c>
      <c r="B102" s="28" t="s">
        <v>206</v>
      </c>
      <c r="C102" s="28" t="s">
        <v>294</v>
      </c>
      <c r="D102" s="24" t="s">
        <v>47</v>
      </c>
      <c r="E102" s="29" t="s">
        <v>295</v>
      </c>
      <c r="F102" s="30" t="s">
        <v>158</v>
      </c>
      <c r="G102" s="31">
        <v>16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34" t="s">
        <v>50</v>
      </c>
      <c r="E103" s="35" t="s">
        <v>47</v>
      </c>
    </row>
    <row r="104" spans="1:16" x14ac:dyDescent="0.2">
      <c r="A104" s="38" t="s">
        <v>52</v>
      </c>
      <c r="E104" s="37" t="s">
        <v>805</v>
      </c>
    </row>
    <row r="105" spans="1:16" x14ac:dyDescent="0.2">
      <c r="A105" s="24" t="s">
        <v>45</v>
      </c>
      <c r="B105" s="28" t="s">
        <v>211</v>
      </c>
      <c r="C105" s="28" t="s">
        <v>634</v>
      </c>
      <c r="D105" s="24" t="s">
        <v>47</v>
      </c>
      <c r="E105" s="29" t="s">
        <v>635</v>
      </c>
      <c r="F105" s="30" t="s">
        <v>158</v>
      </c>
      <c r="G105" s="31">
        <v>15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6" ht="102" x14ac:dyDescent="0.2">
      <c r="A106" s="34" t="s">
        <v>50</v>
      </c>
      <c r="E106" s="35" t="s">
        <v>636</v>
      </c>
    </row>
    <row r="107" spans="1:16" x14ac:dyDescent="0.2">
      <c r="A107" s="36" t="s">
        <v>52</v>
      </c>
      <c r="E107" s="37" t="s">
        <v>806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0+O8+O12+O61+O74+O105+O109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807</v>
      </c>
      <c r="I3" s="39">
        <f>0+I8+I12+I61+I74+I105+I109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807</v>
      </c>
      <c r="D4" s="2"/>
      <c r="E4" s="20" t="s">
        <v>808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1647.54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809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107.03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810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194.6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811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126.49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812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1585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813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1585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813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5076.2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814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895.8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815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174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816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428.12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817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2302.65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818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895.8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819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457.35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820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174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821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4373.3329999999996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ht="25.5" x14ac:dyDescent="0.2">
      <c r="A53" s="34" t="s">
        <v>50</v>
      </c>
      <c r="E53" s="35" t="s">
        <v>541</v>
      </c>
    </row>
    <row r="54" spans="1:18" ht="25.5" x14ac:dyDescent="0.2">
      <c r="A54" s="38" t="s">
        <v>52</v>
      </c>
      <c r="E54" s="37" t="s">
        <v>822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656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38.25" x14ac:dyDescent="0.2">
      <c r="A56" s="34" t="s">
        <v>50</v>
      </c>
      <c r="E56" s="35" t="s">
        <v>543</v>
      </c>
    </row>
    <row r="57" spans="1:18" x14ac:dyDescent="0.2">
      <c r="A57" s="38" t="s">
        <v>52</v>
      </c>
      <c r="E57" s="37" t="s">
        <v>823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4373.3329999999996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63.75" x14ac:dyDescent="0.2">
      <c r="A59" s="34" t="s">
        <v>50</v>
      </c>
      <c r="E59" s="35" t="s">
        <v>575</v>
      </c>
    </row>
    <row r="60" spans="1:18" x14ac:dyDescent="0.2">
      <c r="A60" s="36" t="s">
        <v>52</v>
      </c>
      <c r="E60" s="37" t="s">
        <v>824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0+I62+I65+I68+I71</f>
        <v>0</v>
      </c>
      <c r="R61">
        <f>0+O62+O65+O68+O71</f>
        <v>0</v>
      </c>
    </row>
    <row r="62" spans="1:18" x14ac:dyDescent="0.2">
      <c r="A62" s="24" t="s">
        <v>45</v>
      </c>
      <c r="B62" s="28" t="s">
        <v>144</v>
      </c>
      <c r="C62" s="28" t="s">
        <v>151</v>
      </c>
      <c r="D62" s="24" t="s">
        <v>47</v>
      </c>
      <c r="E62" s="29" t="s">
        <v>152</v>
      </c>
      <c r="F62" s="30" t="s">
        <v>49</v>
      </c>
      <c r="G62" s="31">
        <v>104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153</v>
      </c>
    </row>
    <row r="64" spans="1:18" x14ac:dyDescent="0.2">
      <c r="A64" s="38" t="s">
        <v>52</v>
      </c>
      <c r="E64" s="37" t="s">
        <v>825</v>
      </c>
    </row>
    <row r="65" spans="1:18" x14ac:dyDescent="0.2">
      <c r="A65" s="24" t="s">
        <v>45</v>
      </c>
      <c r="B65" s="28" t="s">
        <v>150</v>
      </c>
      <c r="C65" s="28" t="s">
        <v>156</v>
      </c>
      <c r="D65" s="24" t="s">
        <v>47</v>
      </c>
      <c r="E65" s="29" t="s">
        <v>157</v>
      </c>
      <c r="F65" s="30" t="s">
        <v>158</v>
      </c>
      <c r="G65" s="31">
        <v>130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ht="25.5" x14ac:dyDescent="0.2">
      <c r="A66" s="34" t="s">
        <v>50</v>
      </c>
      <c r="E66" s="35" t="s">
        <v>159</v>
      </c>
    </row>
    <row r="67" spans="1:18" x14ac:dyDescent="0.2">
      <c r="A67" s="38" t="s">
        <v>52</v>
      </c>
      <c r="E67" s="37" t="s">
        <v>826</v>
      </c>
    </row>
    <row r="68" spans="1:18" x14ac:dyDescent="0.2">
      <c r="A68" s="24" t="s">
        <v>45</v>
      </c>
      <c r="B68" s="28" t="s">
        <v>155</v>
      </c>
      <c r="C68" s="28" t="s">
        <v>167</v>
      </c>
      <c r="D68" s="24" t="s">
        <v>47</v>
      </c>
      <c r="E68" s="29" t="s">
        <v>169</v>
      </c>
      <c r="F68" s="30" t="s">
        <v>49</v>
      </c>
      <c r="G68" s="31">
        <v>5604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8" ht="25.5" x14ac:dyDescent="0.2">
      <c r="A69" s="34" t="s">
        <v>50</v>
      </c>
      <c r="E69" s="35" t="s">
        <v>827</v>
      </c>
    </row>
    <row r="70" spans="1:18" x14ac:dyDescent="0.2">
      <c r="A70" s="38" t="s">
        <v>52</v>
      </c>
      <c r="E70" s="37" t="s">
        <v>828</v>
      </c>
    </row>
    <row r="71" spans="1:18" ht="25.5" x14ac:dyDescent="0.2">
      <c r="A71" s="24" t="s">
        <v>45</v>
      </c>
      <c r="B71" s="28" t="s">
        <v>161</v>
      </c>
      <c r="C71" s="28" t="s">
        <v>177</v>
      </c>
      <c r="D71" s="24" t="s">
        <v>47</v>
      </c>
      <c r="E71" s="29" t="s">
        <v>178</v>
      </c>
      <c r="F71" s="30" t="s">
        <v>49</v>
      </c>
      <c r="G71" s="31">
        <v>11208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34" t="s">
        <v>50</v>
      </c>
      <c r="E72" s="35" t="s">
        <v>829</v>
      </c>
    </row>
    <row r="73" spans="1:18" x14ac:dyDescent="0.2">
      <c r="A73" s="36" t="s">
        <v>52</v>
      </c>
      <c r="E73" s="37" t="s">
        <v>830</v>
      </c>
    </row>
    <row r="74" spans="1:18" ht="12.75" customHeight="1" x14ac:dyDescent="0.2">
      <c r="A74" s="12" t="s">
        <v>43</v>
      </c>
      <c r="B74" s="12"/>
      <c r="C74" s="40" t="s">
        <v>35</v>
      </c>
      <c r="D74" s="12"/>
      <c r="E74" s="26" t="s">
        <v>205</v>
      </c>
      <c r="F74" s="12"/>
      <c r="G74" s="12"/>
      <c r="H74" s="12"/>
      <c r="I74" s="41">
        <f>0+Q74</f>
        <v>0</v>
      </c>
      <c r="O74">
        <f>0+R74</f>
        <v>0</v>
      </c>
      <c r="Q74">
        <f>0+I75+I78+I81+I84+I87+I90+I93+I96+I99+I102</f>
        <v>0</v>
      </c>
      <c r="R74">
        <f>0+O75+O78+O81+O84+O87+O90+O93+O96+O99+O102</f>
        <v>0</v>
      </c>
    </row>
    <row r="75" spans="1:18" x14ac:dyDescent="0.2">
      <c r="A75" s="24" t="s">
        <v>45</v>
      </c>
      <c r="B75" s="28" t="s">
        <v>166</v>
      </c>
      <c r="C75" s="28" t="s">
        <v>585</v>
      </c>
      <c r="D75" s="24" t="s">
        <v>47</v>
      </c>
      <c r="E75" s="29" t="s">
        <v>586</v>
      </c>
      <c r="F75" s="30" t="s">
        <v>49</v>
      </c>
      <c r="G75" s="31">
        <v>4160.5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ht="25.5" x14ac:dyDescent="0.2">
      <c r="A76" s="34" t="s">
        <v>50</v>
      </c>
      <c r="E76" s="35" t="s">
        <v>587</v>
      </c>
    </row>
    <row r="77" spans="1:18" x14ac:dyDescent="0.2">
      <c r="A77" s="38" t="s">
        <v>52</v>
      </c>
      <c r="E77" s="37" t="s">
        <v>831</v>
      </c>
    </row>
    <row r="78" spans="1:18" x14ac:dyDescent="0.2">
      <c r="A78" s="24" t="s">
        <v>45</v>
      </c>
      <c r="B78" s="28" t="s">
        <v>172</v>
      </c>
      <c r="C78" s="28" t="s">
        <v>212</v>
      </c>
      <c r="D78" s="24" t="s">
        <v>47</v>
      </c>
      <c r="E78" s="29" t="s">
        <v>213</v>
      </c>
      <c r="F78" s="30" t="s">
        <v>49</v>
      </c>
      <c r="G78" s="31">
        <v>152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8" x14ac:dyDescent="0.2">
      <c r="A79" s="34" t="s">
        <v>50</v>
      </c>
      <c r="E79" s="35" t="s">
        <v>214</v>
      </c>
    </row>
    <row r="80" spans="1:18" x14ac:dyDescent="0.2">
      <c r="A80" s="38" t="s">
        <v>52</v>
      </c>
      <c r="E80" s="37" t="s">
        <v>832</v>
      </c>
    </row>
    <row r="81" spans="1:16" x14ac:dyDescent="0.2">
      <c r="A81" s="24" t="s">
        <v>45</v>
      </c>
      <c r="B81" s="28" t="s">
        <v>176</v>
      </c>
      <c r="C81" s="28" t="s">
        <v>595</v>
      </c>
      <c r="D81" s="24" t="s">
        <v>47</v>
      </c>
      <c r="E81" s="29" t="s">
        <v>596</v>
      </c>
      <c r="F81" s="30" t="s">
        <v>49</v>
      </c>
      <c r="G81" s="31">
        <v>4474.5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6" ht="25.5" x14ac:dyDescent="0.2">
      <c r="A82" s="34" t="s">
        <v>50</v>
      </c>
      <c r="E82" s="35" t="s">
        <v>597</v>
      </c>
    </row>
    <row r="83" spans="1:16" x14ac:dyDescent="0.2">
      <c r="A83" s="38" t="s">
        <v>52</v>
      </c>
      <c r="E83" s="37" t="s">
        <v>833</v>
      </c>
    </row>
    <row r="84" spans="1:16" x14ac:dyDescent="0.2">
      <c r="A84" s="24" t="s">
        <v>45</v>
      </c>
      <c r="B84" s="28" t="s">
        <v>181</v>
      </c>
      <c r="C84" s="28" t="s">
        <v>222</v>
      </c>
      <c r="D84" s="24" t="s">
        <v>47</v>
      </c>
      <c r="E84" s="29" t="s">
        <v>223</v>
      </c>
      <c r="F84" s="30" t="s">
        <v>79</v>
      </c>
      <c r="G84" s="31">
        <v>88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34" t="s">
        <v>50</v>
      </c>
      <c r="E85" s="35" t="s">
        <v>47</v>
      </c>
    </row>
    <row r="86" spans="1:16" x14ac:dyDescent="0.2">
      <c r="A86" s="38" t="s">
        <v>52</v>
      </c>
      <c r="E86" s="37" t="s">
        <v>834</v>
      </c>
    </row>
    <row r="87" spans="1:16" x14ac:dyDescent="0.2">
      <c r="A87" s="24" t="s">
        <v>45</v>
      </c>
      <c r="B87" s="28" t="s">
        <v>184</v>
      </c>
      <c r="C87" s="28" t="s">
        <v>226</v>
      </c>
      <c r="D87" s="24" t="s">
        <v>47</v>
      </c>
      <c r="E87" s="29" t="s">
        <v>227</v>
      </c>
      <c r="F87" s="30" t="s">
        <v>49</v>
      </c>
      <c r="G87" s="31">
        <v>4121.25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6" ht="25.5" x14ac:dyDescent="0.2">
      <c r="A88" s="34" t="s">
        <v>50</v>
      </c>
      <c r="E88" s="35" t="s">
        <v>228</v>
      </c>
    </row>
    <row r="89" spans="1:16" x14ac:dyDescent="0.2">
      <c r="A89" s="38" t="s">
        <v>52</v>
      </c>
      <c r="E89" s="37" t="s">
        <v>835</v>
      </c>
    </row>
    <row r="90" spans="1:16" x14ac:dyDescent="0.2">
      <c r="A90" s="24" t="s">
        <v>45</v>
      </c>
      <c r="B90" s="28" t="s">
        <v>189</v>
      </c>
      <c r="C90" s="28" t="s">
        <v>605</v>
      </c>
      <c r="D90" s="24" t="s">
        <v>47</v>
      </c>
      <c r="E90" s="29" t="s">
        <v>606</v>
      </c>
      <c r="F90" s="30" t="s">
        <v>49</v>
      </c>
      <c r="G90" s="31">
        <v>4003.5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34" t="s">
        <v>50</v>
      </c>
      <c r="E91" s="35" t="s">
        <v>607</v>
      </c>
    </row>
    <row r="92" spans="1:16" x14ac:dyDescent="0.2">
      <c r="A92" s="38" t="s">
        <v>52</v>
      </c>
      <c r="E92" s="37" t="s">
        <v>836</v>
      </c>
    </row>
    <row r="93" spans="1:16" x14ac:dyDescent="0.2">
      <c r="A93" s="24" t="s">
        <v>45</v>
      </c>
      <c r="B93" s="28" t="s">
        <v>193</v>
      </c>
      <c r="C93" s="28" t="s">
        <v>609</v>
      </c>
      <c r="D93" s="24" t="s">
        <v>47</v>
      </c>
      <c r="E93" s="29" t="s">
        <v>610</v>
      </c>
      <c r="F93" s="30" t="s">
        <v>49</v>
      </c>
      <c r="G93" s="31">
        <v>3925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6" x14ac:dyDescent="0.2">
      <c r="A94" s="34" t="s">
        <v>50</v>
      </c>
      <c r="E94" s="35" t="s">
        <v>611</v>
      </c>
    </row>
    <row r="95" spans="1:16" x14ac:dyDescent="0.2">
      <c r="A95" s="38" t="s">
        <v>52</v>
      </c>
      <c r="E95" s="37" t="s">
        <v>837</v>
      </c>
    </row>
    <row r="96" spans="1:16" x14ac:dyDescent="0.2">
      <c r="A96" s="24" t="s">
        <v>45</v>
      </c>
      <c r="B96" s="28" t="s">
        <v>197</v>
      </c>
      <c r="C96" s="28" t="s">
        <v>613</v>
      </c>
      <c r="D96" s="24" t="s">
        <v>47</v>
      </c>
      <c r="E96" s="29" t="s">
        <v>614</v>
      </c>
      <c r="F96" s="30" t="s">
        <v>49</v>
      </c>
      <c r="G96" s="31">
        <v>4023.125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8" ht="25.5" x14ac:dyDescent="0.2">
      <c r="A97" s="34" t="s">
        <v>50</v>
      </c>
      <c r="E97" s="35" t="s">
        <v>615</v>
      </c>
    </row>
    <row r="98" spans="1:18" x14ac:dyDescent="0.2">
      <c r="A98" s="38" t="s">
        <v>52</v>
      </c>
      <c r="E98" s="37" t="s">
        <v>838</v>
      </c>
    </row>
    <row r="99" spans="1:18" x14ac:dyDescent="0.2">
      <c r="A99" s="24" t="s">
        <v>45</v>
      </c>
      <c r="B99" s="28" t="s">
        <v>201</v>
      </c>
      <c r="C99" s="28" t="s">
        <v>255</v>
      </c>
      <c r="D99" s="24" t="s">
        <v>47</v>
      </c>
      <c r="E99" s="29" t="s">
        <v>256</v>
      </c>
      <c r="F99" s="30" t="s">
        <v>49</v>
      </c>
      <c r="G99" s="31">
        <v>137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4" t="s">
        <v>50</v>
      </c>
      <c r="E100" s="35" t="s">
        <v>621</v>
      </c>
    </row>
    <row r="101" spans="1:18" x14ac:dyDescent="0.2">
      <c r="A101" s="38" t="s">
        <v>52</v>
      </c>
      <c r="E101" s="37" t="s">
        <v>839</v>
      </c>
    </row>
    <row r="102" spans="1:18" ht="25.5" x14ac:dyDescent="0.2">
      <c r="A102" s="24" t="s">
        <v>45</v>
      </c>
      <c r="B102" s="28" t="s">
        <v>206</v>
      </c>
      <c r="C102" s="28" t="s">
        <v>515</v>
      </c>
      <c r="D102" s="24" t="s">
        <v>47</v>
      </c>
      <c r="E102" s="29" t="s">
        <v>516</v>
      </c>
      <c r="F102" s="30" t="s">
        <v>49</v>
      </c>
      <c r="G102" s="31">
        <v>15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34" t="s">
        <v>50</v>
      </c>
      <c r="E103" s="35" t="s">
        <v>517</v>
      </c>
    </row>
    <row r="104" spans="1:18" x14ac:dyDescent="0.2">
      <c r="A104" s="36" t="s">
        <v>52</v>
      </c>
      <c r="E104" s="37" t="s">
        <v>840</v>
      </c>
    </row>
    <row r="105" spans="1:18" ht="12.75" customHeight="1" x14ac:dyDescent="0.2">
      <c r="A105" s="12" t="s">
        <v>43</v>
      </c>
      <c r="B105" s="12"/>
      <c r="C105" s="40" t="s">
        <v>100</v>
      </c>
      <c r="D105" s="12"/>
      <c r="E105" s="26" t="s">
        <v>258</v>
      </c>
      <c r="F105" s="12"/>
      <c r="G105" s="12"/>
      <c r="H105" s="12"/>
      <c r="I105" s="41">
        <f>0+Q105</f>
        <v>0</v>
      </c>
      <c r="O105">
        <f>0+R105</f>
        <v>0</v>
      </c>
      <c r="Q105">
        <f>0+I106</f>
        <v>0</v>
      </c>
      <c r="R105">
        <f>0+O106</f>
        <v>0</v>
      </c>
    </row>
    <row r="106" spans="1:18" x14ac:dyDescent="0.2">
      <c r="A106" s="24" t="s">
        <v>45</v>
      </c>
      <c r="B106" s="28" t="s">
        <v>211</v>
      </c>
      <c r="C106" s="28" t="s">
        <v>264</v>
      </c>
      <c r="D106" s="24" t="s">
        <v>47</v>
      </c>
      <c r="E106" s="29" t="s">
        <v>265</v>
      </c>
      <c r="F106" s="30" t="s">
        <v>56</v>
      </c>
      <c r="G106" s="31">
        <v>2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50</v>
      </c>
      <c r="E107" s="35" t="s">
        <v>266</v>
      </c>
    </row>
    <row r="108" spans="1:18" x14ac:dyDescent="0.2">
      <c r="A108" s="36" t="s">
        <v>52</v>
      </c>
      <c r="E108" s="37" t="s">
        <v>841</v>
      </c>
    </row>
    <row r="109" spans="1:18" ht="12.75" customHeight="1" x14ac:dyDescent="0.2">
      <c r="A109" s="12" t="s">
        <v>43</v>
      </c>
      <c r="B109" s="12"/>
      <c r="C109" s="40" t="s">
        <v>40</v>
      </c>
      <c r="D109" s="12"/>
      <c r="E109" s="26" t="s">
        <v>282</v>
      </c>
      <c r="F109" s="12"/>
      <c r="G109" s="12"/>
      <c r="H109" s="12"/>
      <c r="I109" s="41">
        <f>0+Q109</f>
        <v>0</v>
      </c>
      <c r="O109">
        <f>0+R109</f>
        <v>0</v>
      </c>
      <c r="Q109">
        <f>0+I110+I113+I116+I119+I122+I125</f>
        <v>0</v>
      </c>
      <c r="R109">
        <f>0+O110+O113+O116+O119+O122+O125</f>
        <v>0</v>
      </c>
    </row>
    <row r="110" spans="1:18" x14ac:dyDescent="0.2">
      <c r="A110" s="24" t="s">
        <v>45</v>
      </c>
      <c r="B110" s="28" t="s">
        <v>216</v>
      </c>
      <c r="C110" s="28" t="s">
        <v>625</v>
      </c>
      <c r="D110" s="24" t="s">
        <v>47</v>
      </c>
      <c r="E110" s="29" t="s">
        <v>626</v>
      </c>
      <c r="F110" s="30" t="s">
        <v>158</v>
      </c>
      <c r="G110" s="31">
        <v>74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8" x14ac:dyDescent="0.2">
      <c r="A111" s="34" t="s">
        <v>50</v>
      </c>
      <c r="E111" s="35" t="s">
        <v>47</v>
      </c>
    </row>
    <row r="112" spans="1:18" x14ac:dyDescent="0.2">
      <c r="A112" s="38" t="s">
        <v>52</v>
      </c>
      <c r="E112" s="37" t="s">
        <v>842</v>
      </c>
    </row>
    <row r="113" spans="1:16" x14ac:dyDescent="0.2">
      <c r="A113" s="24" t="s">
        <v>45</v>
      </c>
      <c r="B113" s="28" t="s">
        <v>221</v>
      </c>
      <c r="C113" s="28" t="s">
        <v>289</v>
      </c>
      <c r="D113" s="24" t="s">
        <v>47</v>
      </c>
      <c r="E113" s="29" t="s">
        <v>290</v>
      </c>
      <c r="F113" s="30" t="s">
        <v>158</v>
      </c>
      <c r="G113" s="31">
        <v>70</v>
      </c>
      <c r="H113" s="32">
        <v>0</v>
      </c>
      <c r="I113" s="33">
        <f>ROUND(ROUND(H113,2)*ROUND(G113,3),2)</f>
        <v>0</v>
      </c>
      <c r="O113">
        <f>(I113*21)/100</f>
        <v>0</v>
      </c>
      <c r="P113" t="s">
        <v>23</v>
      </c>
    </row>
    <row r="114" spans="1:16" x14ac:dyDescent="0.2">
      <c r="A114" s="34" t="s">
        <v>50</v>
      </c>
      <c r="E114" s="35" t="s">
        <v>47</v>
      </c>
    </row>
    <row r="115" spans="1:16" x14ac:dyDescent="0.2">
      <c r="A115" s="38" t="s">
        <v>52</v>
      </c>
      <c r="E115" s="37" t="s">
        <v>843</v>
      </c>
    </row>
    <row r="116" spans="1:16" x14ac:dyDescent="0.2">
      <c r="A116" s="24" t="s">
        <v>45</v>
      </c>
      <c r="B116" s="28" t="s">
        <v>225</v>
      </c>
      <c r="C116" s="28" t="s">
        <v>522</v>
      </c>
      <c r="D116" s="24" t="s">
        <v>47</v>
      </c>
      <c r="E116" s="29" t="s">
        <v>523</v>
      </c>
      <c r="F116" s="30" t="s">
        <v>158</v>
      </c>
      <c r="G116" s="31">
        <v>19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34" t="s">
        <v>50</v>
      </c>
      <c r="E117" s="35" t="s">
        <v>291</v>
      </c>
    </row>
    <row r="118" spans="1:16" x14ac:dyDescent="0.2">
      <c r="A118" s="38" t="s">
        <v>52</v>
      </c>
      <c r="E118" s="37" t="s">
        <v>557</v>
      </c>
    </row>
    <row r="119" spans="1:16" x14ac:dyDescent="0.2">
      <c r="A119" s="24" t="s">
        <v>45</v>
      </c>
      <c r="B119" s="28" t="s">
        <v>230</v>
      </c>
      <c r="C119" s="28" t="s">
        <v>294</v>
      </c>
      <c r="D119" s="24" t="s">
        <v>47</v>
      </c>
      <c r="E119" s="29" t="s">
        <v>295</v>
      </c>
      <c r="F119" s="30" t="s">
        <v>158</v>
      </c>
      <c r="G119" s="31">
        <v>15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34" t="s">
        <v>50</v>
      </c>
      <c r="E120" s="35" t="s">
        <v>47</v>
      </c>
    </row>
    <row r="121" spans="1:16" x14ac:dyDescent="0.2">
      <c r="A121" s="38" t="s">
        <v>52</v>
      </c>
      <c r="E121" s="37" t="s">
        <v>844</v>
      </c>
    </row>
    <row r="122" spans="1:16" x14ac:dyDescent="0.2">
      <c r="A122" s="24" t="s">
        <v>45</v>
      </c>
      <c r="B122" s="28" t="s">
        <v>235</v>
      </c>
      <c r="C122" s="28" t="s">
        <v>634</v>
      </c>
      <c r="D122" s="24" t="s">
        <v>47</v>
      </c>
      <c r="E122" s="29" t="s">
        <v>635</v>
      </c>
      <c r="F122" s="30" t="s">
        <v>158</v>
      </c>
      <c r="G122" s="31">
        <v>70</v>
      </c>
      <c r="H122" s="32">
        <v>0</v>
      </c>
      <c r="I122" s="33">
        <f>ROUND(ROUND(H122,2)*ROUND(G122,3),2)</f>
        <v>0</v>
      </c>
      <c r="O122">
        <f>(I122*21)/100</f>
        <v>0</v>
      </c>
      <c r="P122" t="s">
        <v>23</v>
      </c>
    </row>
    <row r="123" spans="1:16" ht="102" x14ac:dyDescent="0.2">
      <c r="A123" s="34" t="s">
        <v>50</v>
      </c>
      <c r="E123" s="35" t="s">
        <v>636</v>
      </c>
    </row>
    <row r="124" spans="1:16" ht="38.25" x14ac:dyDescent="0.2">
      <c r="A124" s="38" t="s">
        <v>52</v>
      </c>
      <c r="E124" s="37" t="s">
        <v>845</v>
      </c>
    </row>
    <row r="125" spans="1:16" ht="25.5" x14ac:dyDescent="0.2">
      <c r="A125" s="24" t="s">
        <v>45</v>
      </c>
      <c r="B125" s="28" t="s">
        <v>240</v>
      </c>
      <c r="C125" s="28" t="s">
        <v>298</v>
      </c>
      <c r="D125" s="24" t="s">
        <v>47</v>
      </c>
      <c r="E125" s="29" t="s">
        <v>299</v>
      </c>
      <c r="F125" s="30" t="s">
        <v>158</v>
      </c>
      <c r="G125" s="31">
        <v>210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6" x14ac:dyDescent="0.2">
      <c r="A126" s="34" t="s">
        <v>50</v>
      </c>
      <c r="E126" s="35" t="s">
        <v>300</v>
      </c>
    </row>
    <row r="127" spans="1:16" x14ac:dyDescent="0.2">
      <c r="A127" s="36" t="s">
        <v>52</v>
      </c>
      <c r="E127" s="37" t="s">
        <v>846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0+O8+O12+O19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847</v>
      </c>
      <c r="I3" s="39">
        <f>0+I8+I12+I19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847</v>
      </c>
      <c r="D4" s="2"/>
      <c r="E4" s="20" t="s">
        <v>848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323</v>
      </c>
      <c r="D9" s="24" t="s">
        <v>47</v>
      </c>
      <c r="E9" s="29" t="s">
        <v>324</v>
      </c>
      <c r="F9" s="30" t="s">
        <v>49</v>
      </c>
      <c r="G9" s="31">
        <v>60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47</v>
      </c>
    </row>
    <row r="11" spans="1:18" x14ac:dyDescent="0.2">
      <c r="A11" s="36" t="s">
        <v>52</v>
      </c>
      <c r="E11" s="37" t="s">
        <v>849</v>
      </c>
    </row>
    <row r="12" spans="1:18" ht="12.75" customHeight="1" x14ac:dyDescent="0.2">
      <c r="A12" s="12" t="s">
        <v>43</v>
      </c>
      <c r="B12" s="12"/>
      <c r="C12" s="40" t="s">
        <v>35</v>
      </c>
      <c r="D12" s="12"/>
      <c r="E12" s="26" t="s">
        <v>205</v>
      </c>
      <c r="F12" s="12"/>
      <c r="G12" s="12"/>
      <c r="H12" s="12"/>
      <c r="I12" s="41">
        <f>0+Q12</f>
        <v>0</v>
      </c>
      <c r="O12">
        <f>0+R12</f>
        <v>0</v>
      </c>
      <c r="Q12">
        <f>0+I13+I16</f>
        <v>0</v>
      </c>
      <c r="R12">
        <f>0+O13+O16</f>
        <v>0</v>
      </c>
    </row>
    <row r="13" spans="1:18" x14ac:dyDescent="0.2">
      <c r="A13" s="24" t="s">
        <v>45</v>
      </c>
      <c r="B13" s="28" t="s">
        <v>23</v>
      </c>
      <c r="C13" s="28" t="s">
        <v>212</v>
      </c>
      <c r="D13" s="24" t="s">
        <v>47</v>
      </c>
      <c r="E13" s="29" t="s">
        <v>213</v>
      </c>
      <c r="F13" s="30" t="s">
        <v>49</v>
      </c>
      <c r="G13" s="31">
        <v>60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50</v>
      </c>
      <c r="E14" s="35" t="s">
        <v>593</v>
      </c>
    </row>
    <row r="15" spans="1:18" x14ac:dyDescent="0.2">
      <c r="A15" s="38" t="s">
        <v>52</v>
      </c>
      <c r="E15" s="37" t="s">
        <v>850</v>
      </c>
    </row>
    <row r="16" spans="1:18" x14ac:dyDescent="0.2">
      <c r="A16" s="24" t="s">
        <v>45</v>
      </c>
      <c r="B16" s="28" t="s">
        <v>22</v>
      </c>
      <c r="C16" s="28" t="s">
        <v>255</v>
      </c>
      <c r="D16" s="24" t="s">
        <v>47</v>
      </c>
      <c r="E16" s="29" t="s">
        <v>256</v>
      </c>
      <c r="F16" s="30" t="s">
        <v>49</v>
      </c>
      <c r="G16" s="31">
        <v>60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8" x14ac:dyDescent="0.2">
      <c r="A17" s="34" t="s">
        <v>50</v>
      </c>
      <c r="E17" s="35" t="s">
        <v>621</v>
      </c>
    </row>
    <row r="18" spans="1:18" x14ac:dyDescent="0.2">
      <c r="A18" s="36" t="s">
        <v>52</v>
      </c>
      <c r="E18" s="37" t="s">
        <v>850</v>
      </c>
    </row>
    <row r="19" spans="1:18" ht="12.75" customHeight="1" x14ac:dyDescent="0.2">
      <c r="A19" s="12" t="s">
        <v>43</v>
      </c>
      <c r="B19" s="12"/>
      <c r="C19" s="40" t="s">
        <v>40</v>
      </c>
      <c r="D19" s="12"/>
      <c r="E19" s="26" t="s">
        <v>282</v>
      </c>
      <c r="F19" s="12"/>
      <c r="G19" s="12"/>
      <c r="H19" s="12"/>
      <c r="I19" s="41">
        <f>0+Q19</f>
        <v>0</v>
      </c>
      <c r="O19">
        <f>0+R19</f>
        <v>0</v>
      </c>
      <c r="Q19">
        <f>0+I20</f>
        <v>0</v>
      </c>
      <c r="R19">
        <f>0+O20</f>
        <v>0</v>
      </c>
    </row>
    <row r="20" spans="1:18" x14ac:dyDescent="0.2">
      <c r="A20" s="24" t="s">
        <v>45</v>
      </c>
      <c r="B20" s="28" t="s">
        <v>33</v>
      </c>
      <c r="C20" s="28" t="s">
        <v>289</v>
      </c>
      <c r="D20" s="24" t="s">
        <v>47</v>
      </c>
      <c r="E20" s="29" t="s">
        <v>290</v>
      </c>
      <c r="F20" s="30" t="s">
        <v>158</v>
      </c>
      <c r="G20" s="31">
        <v>58</v>
      </c>
      <c r="H20" s="32">
        <v>0</v>
      </c>
      <c r="I20" s="33">
        <f>ROUND(ROUND(H20,2)*ROUND(G20,3),2)</f>
        <v>0</v>
      </c>
      <c r="O20">
        <f>(I20*21)/100</f>
        <v>0</v>
      </c>
      <c r="P20" t="s">
        <v>23</v>
      </c>
    </row>
    <row r="21" spans="1:18" x14ac:dyDescent="0.2">
      <c r="A21" s="34" t="s">
        <v>50</v>
      </c>
      <c r="E21" s="35" t="s">
        <v>745</v>
      </c>
    </row>
    <row r="22" spans="1:18" x14ac:dyDescent="0.2">
      <c r="A22" s="36" t="s">
        <v>52</v>
      </c>
      <c r="E22" s="37" t="s">
        <v>851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0+O8+O12+O61+O74+O96+O100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852</v>
      </c>
      <c r="I3" s="39">
        <f>0+I8+I12+I61+I74+I96+I100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852</v>
      </c>
      <c r="D4" s="2"/>
      <c r="E4" s="20" t="s">
        <v>853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295.38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854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62.81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855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114.2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856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74.23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857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1125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858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1125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858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821.1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859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144.9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860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136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861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251.24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862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656.2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863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144.9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864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139.80000000000001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865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136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866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2380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383</v>
      </c>
    </row>
    <row r="54" spans="1:18" ht="25.5" x14ac:dyDescent="0.2">
      <c r="A54" s="38" t="s">
        <v>52</v>
      </c>
      <c r="E54" s="37" t="s">
        <v>867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357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4" t="s">
        <v>50</v>
      </c>
      <c r="E56" s="35" t="s">
        <v>142</v>
      </c>
    </row>
    <row r="57" spans="1:18" x14ac:dyDescent="0.2">
      <c r="A57" s="38" t="s">
        <v>52</v>
      </c>
      <c r="E57" s="37" t="s">
        <v>868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2380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51" x14ac:dyDescent="0.2">
      <c r="A59" s="34" t="s">
        <v>50</v>
      </c>
      <c r="E59" s="35" t="s">
        <v>147</v>
      </c>
    </row>
    <row r="60" spans="1:18" x14ac:dyDescent="0.2">
      <c r="A60" s="36" t="s">
        <v>52</v>
      </c>
      <c r="E60" s="37" t="s">
        <v>869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0+I62+I65+I68+I71</f>
        <v>0</v>
      </c>
      <c r="R61">
        <f>0+O62+O65+O68+O71</f>
        <v>0</v>
      </c>
    </row>
    <row r="62" spans="1:18" x14ac:dyDescent="0.2">
      <c r="A62" s="24" t="s">
        <v>45</v>
      </c>
      <c r="B62" s="28" t="s">
        <v>144</v>
      </c>
      <c r="C62" s="28" t="s">
        <v>151</v>
      </c>
      <c r="D62" s="24" t="s">
        <v>47</v>
      </c>
      <c r="E62" s="29" t="s">
        <v>152</v>
      </c>
      <c r="F62" s="30" t="s">
        <v>49</v>
      </c>
      <c r="G62" s="31">
        <v>102.4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153</v>
      </c>
    </row>
    <row r="64" spans="1:18" x14ac:dyDescent="0.2">
      <c r="A64" s="38" t="s">
        <v>52</v>
      </c>
      <c r="E64" s="37" t="s">
        <v>870</v>
      </c>
    </row>
    <row r="65" spans="1:18" x14ac:dyDescent="0.2">
      <c r="A65" s="24" t="s">
        <v>45</v>
      </c>
      <c r="B65" s="28" t="s">
        <v>150</v>
      </c>
      <c r="C65" s="28" t="s">
        <v>156</v>
      </c>
      <c r="D65" s="24" t="s">
        <v>47</v>
      </c>
      <c r="E65" s="29" t="s">
        <v>157</v>
      </c>
      <c r="F65" s="30" t="s">
        <v>158</v>
      </c>
      <c r="G65" s="31">
        <v>128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ht="25.5" x14ac:dyDescent="0.2">
      <c r="A66" s="34" t="s">
        <v>50</v>
      </c>
      <c r="E66" s="35" t="s">
        <v>159</v>
      </c>
    </row>
    <row r="67" spans="1:18" x14ac:dyDescent="0.2">
      <c r="A67" s="38" t="s">
        <v>52</v>
      </c>
      <c r="E67" s="37" t="s">
        <v>871</v>
      </c>
    </row>
    <row r="68" spans="1:18" x14ac:dyDescent="0.2">
      <c r="A68" s="24" t="s">
        <v>45</v>
      </c>
      <c r="B68" s="28" t="s">
        <v>155</v>
      </c>
      <c r="C68" s="28" t="s">
        <v>167</v>
      </c>
      <c r="D68" s="24" t="s">
        <v>47</v>
      </c>
      <c r="E68" s="29" t="s">
        <v>169</v>
      </c>
      <c r="F68" s="30" t="s">
        <v>49</v>
      </c>
      <c r="G68" s="31">
        <v>2644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8" ht="25.5" x14ac:dyDescent="0.2">
      <c r="A69" s="34" t="s">
        <v>50</v>
      </c>
      <c r="E69" s="35" t="s">
        <v>827</v>
      </c>
    </row>
    <row r="70" spans="1:18" x14ac:dyDescent="0.2">
      <c r="A70" s="38" t="s">
        <v>52</v>
      </c>
      <c r="E70" s="37" t="s">
        <v>872</v>
      </c>
    </row>
    <row r="71" spans="1:18" ht="25.5" x14ac:dyDescent="0.2">
      <c r="A71" s="24" t="s">
        <v>45</v>
      </c>
      <c r="B71" s="28" t="s">
        <v>161</v>
      </c>
      <c r="C71" s="28" t="s">
        <v>177</v>
      </c>
      <c r="D71" s="24" t="s">
        <v>47</v>
      </c>
      <c r="E71" s="29" t="s">
        <v>178</v>
      </c>
      <c r="F71" s="30" t="s">
        <v>49</v>
      </c>
      <c r="G71" s="31">
        <v>5288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34" t="s">
        <v>50</v>
      </c>
      <c r="E72" s="35" t="s">
        <v>829</v>
      </c>
    </row>
    <row r="73" spans="1:18" x14ac:dyDescent="0.2">
      <c r="A73" s="36" t="s">
        <v>52</v>
      </c>
      <c r="E73" s="37" t="s">
        <v>873</v>
      </c>
    </row>
    <row r="74" spans="1:18" ht="12.75" customHeight="1" x14ac:dyDescent="0.2">
      <c r="A74" s="12" t="s">
        <v>43</v>
      </c>
      <c r="B74" s="12"/>
      <c r="C74" s="40" t="s">
        <v>35</v>
      </c>
      <c r="D74" s="12"/>
      <c r="E74" s="26" t="s">
        <v>205</v>
      </c>
      <c r="F74" s="12"/>
      <c r="G74" s="12"/>
      <c r="H74" s="12"/>
      <c r="I74" s="41">
        <f>0+Q74</f>
        <v>0</v>
      </c>
      <c r="O74">
        <f>0+R74</f>
        <v>0</v>
      </c>
      <c r="Q74">
        <f>0+I75+I78+I81+I84+I87+I90+I93</f>
        <v>0</v>
      </c>
      <c r="R74">
        <f>0+O75+O78+O81+O84+O87+O90+O93</f>
        <v>0</v>
      </c>
    </row>
    <row r="75" spans="1:18" x14ac:dyDescent="0.2">
      <c r="A75" s="24" t="s">
        <v>45</v>
      </c>
      <c r="B75" s="28" t="s">
        <v>166</v>
      </c>
      <c r="C75" s="28" t="s">
        <v>585</v>
      </c>
      <c r="D75" s="24" t="s">
        <v>47</v>
      </c>
      <c r="E75" s="29" t="s">
        <v>586</v>
      </c>
      <c r="F75" s="30" t="s">
        <v>49</v>
      </c>
      <c r="G75" s="31">
        <v>2544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ht="25.5" x14ac:dyDescent="0.2">
      <c r="A76" s="34" t="s">
        <v>50</v>
      </c>
      <c r="E76" s="35" t="s">
        <v>587</v>
      </c>
    </row>
    <row r="77" spans="1:18" x14ac:dyDescent="0.2">
      <c r="A77" s="38" t="s">
        <v>52</v>
      </c>
      <c r="E77" s="37" t="s">
        <v>874</v>
      </c>
    </row>
    <row r="78" spans="1:18" x14ac:dyDescent="0.2">
      <c r="A78" s="24" t="s">
        <v>45</v>
      </c>
      <c r="B78" s="28" t="s">
        <v>172</v>
      </c>
      <c r="C78" s="28" t="s">
        <v>595</v>
      </c>
      <c r="D78" s="24" t="s">
        <v>47</v>
      </c>
      <c r="E78" s="29" t="s">
        <v>596</v>
      </c>
      <c r="F78" s="30" t="s">
        <v>49</v>
      </c>
      <c r="G78" s="31">
        <v>2736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8" ht="25.5" x14ac:dyDescent="0.2">
      <c r="A79" s="34" t="s">
        <v>50</v>
      </c>
      <c r="E79" s="35" t="s">
        <v>597</v>
      </c>
    </row>
    <row r="80" spans="1:18" x14ac:dyDescent="0.2">
      <c r="A80" s="38" t="s">
        <v>52</v>
      </c>
      <c r="E80" s="37" t="s">
        <v>875</v>
      </c>
    </row>
    <row r="81" spans="1:18" x14ac:dyDescent="0.2">
      <c r="A81" s="24" t="s">
        <v>45</v>
      </c>
      <c r="B81" s="28" t="s">
        <v>176</v>
      </c>
      <c r="C81" s="28" t="s">
        <v>222</v>
      </c>
      <c r="D81" s="24" t="s">
        <v>47</v>
      </c>
      <c r="E81" s="29" t="s">
        <v>223</v>
      </c>
      <c r="F81" s="30" t="s">
        <v>79</v>
      </c>
      <c r="G81" s="31">
        <v>57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8" x14ac:dyDescent="0.2">
      <c r="A82" s="34" t="s">
        <v>50</v>
      </c>
      <c r="E82" s="35" t="s">
        <v>47</v>
      </c>
    </row>
    <row r="83" spans="1:18" x14ac:dyDescent="0.2">
      <c r="A83" s="38" t="s">
        <v>52</v>
      </c>
      <c r="E83" s="37" t="s">
        <v>876</v>
      </c>
    </row>
    <row r="84" spans="1:18" x14ac:dyDescent="0.2">
      <c r="A84" s="24" t="s">
        <v>45</v>
      </c>
      <c r="B84" s="28" t="s">
        <v>181</v>
      </c>
      <c r="C84" s="28" t="s">
        <v>226</v>
      </c>
      <c r="D84" s="24" t="s">
        <v>47</v>
      </c>
      <c r="E84" s="29" t="s">
        <v>227</v>
      </c>
      <c r="F84" s="30" t="s">
        <v>49</v>
      </c>
      <c r="G84" s="31">
        <v>2520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8" ht="25.5" x14ac:dyDescent="0.2">
      <c r="A85" s="34" t="s">
        <v>50</v>
      </c>
      <c r="E85" s="35" t="s">
        <v>228</v>
      </c>
    </row>
    <row r="86" spans="1:18" x14ac:dyDescent="0.2">
      <c r="A86" s="38" t="s">
        <v>52</v>
      </c>
      <c r="E86" s="37" t="s">
        <v>877</v>
      </c>
    </row>
    <row r="87" spans="1:18" x14ac:dyDescent="0.2">
      <c r="A87" s="24" t="s">
        <v>45</v>
      </c>
      <c r="B87" s="28" t="s">
        <v>184</v>
      </c>
      <c r="C87" s="28" t="s">
        <v>605</v>
      </c>
      <c r="D87" s="24" t="s">
        <v>47</v>
      </c>
      <c r="E87" s="29" t="s">
        <v>606</v>
      </c>
      <c r="F87" s="30" t="s">
        <v>49</v>
      </c>
      <c r="G87" s="31">
        <v>2448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ht="25.5" x14ac:dyDescent="0.2">
      <c r="A88" s="34" t="s">
        <v>50</v>
      </c>
      <c r="E88" s="35" t="s">
        <v>607</v>
      </c>
    </row>
    <row r="89" spans="1:18" x14ac:dyDescent="0.2">
      <c r="A89" s="38" t="s">
        <v>52</v>
      </c>
      <c r="E89" s="37" t="s">
        <v>878</v>
      </c>
    </row>
    <row r="90" spans="1:18" x14ac:dyDescent="0.2">
      <c r="A90" s="24" t="s">
        <v>45</v>
      </c>
      <c r="B90" s="28" t="s">
        <v>189</v>
      </c>
      <c r="C90" s="28" t="s">
        <v>609</v>
      </c>
      <c r="D90" s="24" t="s">
        <v>47</v>
      </c>
      <c r="E90" s="29" t="s">
        <v>610</v>
      </c>
      <c r="F90" s="30" t="s">
        <v>49</v>
      </c>
      <c r="G90" s="31">
        <v>2400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34" t="s">
        <v>50</v>
      </c>
      <c r="E91" s="35" t="s">
        <v>611</v>
      </c>
    </row>
    <row r="92" spans="1:18" x14ac:dyDescent="0.2">
      <c r="A92" s="38" t="s">
        <v>52</v>
      </c>
      <c r="E92" s="37" t="s">
        <v>879</v>
      </c>
    </row>
    <row r="93" spans="1:18" x14ac:dyDescent="0.2">
      <c r="A93" s="24" t="s">
        <v>45</v>
      </c>
      <c r="B93" s="28" t="s">
        <v>193</v>
      </c>
      <c r="C93" s="28" t="s">
        <v>613</v>
      </c>
      <c r="D93" s="24" t="s">
        <v>47</v>
      </c>
      <c r="E93" s="29" t="s">
        <v>614</v>
      </c>
      <c r="F93" s="30" t="s">
        <v>49</v>
      </c>
      <c r="G93" s="31">
        <v>2460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8" ht="25.5" x14ac:dyDescent="0.2">
      <c r="A94" s="34" t="s">
        <v>50</v>
      </c>
      <c r="E94" s="35" t="s">
        <v>615</v>
      </c>
    </row>
    <row r="95" spans="1:18" x14ac:dyDescent="0.2">
      <c r="A95" s="36" t="s">
        <v>52</v>
      </c>
      <c r="E95" s="37" t="s">
        <v>880</v>
      </c>
    </row>
    <row r="96" spans="1:18" ht="12.75" customHeight="1" x14ac:dyDescent="0.2">
      <c r="A96" s="12" t="s">
        <v>43</v>
      </c>
      <c r="B96" s="12"/>
      <c r="C96" s="40" t="s">
        <v>100</v>
      </c>
      <c r="D96" s="12"/>
      <c r="E96" s="26" t="s">
        <v>258</v>
      </c>
      <c r="F96" s="12"/>
      <c r="G96" s="12"/>
      <c r="H96" s="12"/>
      <c r="I96" s="41">
        <f>0+Q96</f>
        <v>0</v>
      </c>
      <c r="O96">
        <f>0+R96</f>
        <v>0</v>
      </c>
      <c r="Q96">
        <f>0+I97</f>
        <v>0</v>
      </c>
      <c r="R96">
        <f>0+O97</f>
        <v>0</v>
      </c>
    </row>
    <row r="97" spans="1:18" x14ac:dyDescent="0.2">
      <c r="A97" s="24" t="s">
        <v>45</v>
      </c>
      <c r="B97" s="28" t="s">
        <v>197</v>
      </c>
      <c r="C97" s="28" t="s">
        <v>264</v>
      </c>
      <c r="D97" s="24" t="s">
        <v>47</v>
      </c>
      <c r="E97" s="29" t="s">
        <v>265</v>
      </c>
      <c r="F97" s="30" t="s">
        <v>56</v>
      </c>
      <c r="G97" s="31">
        <v>1</v>
      </c>
      <c r="H97" s="32">
        <v>0</v>
      </c>
      <c r="I97" s="33">
        <f>ROUND(ROUND(H97,2)*ROUND(G97,3),2)</f>
        <v>0</v>
      </c>
      <c r="O97">
        <f>(I97*21)/100</f>
        <v>0</v>
      </c>
      <c r="P97" t="s">
        <v>23</v>
      </c>
    </row>
    <row r="98" spans="1:18" x14ac:dyDescent="0.2">
      <c r="A98" s="34" t="s">
        <v>50</v>
      </c>
      <c r="E98" s="35" t="s">
        <v>266</v>
      </c>
    </row>
    <row r="99" spans="1:18" x14ac:dyDescent="0.2">
      <c r="A99" s="36" t="s">
        <v>52</v>
      </c>
      <c r="E99" s="37" t="s">
        <v>556</v>
      </c>
    </row>
    <row r="100" spans="1:18" ht="12.75" customHeight="1" x14ac:dyDescent="0.2">
      <c r="A100" s="12" t="s">
        <v>43</v>
      </c>
      <c r="B100" s="12"/>
      <c r="C100" s="40" t="s">
        <v>40</v>
      </c>
      <c r="D100" s="12"/>
      <c r="E100" s="26" t="s">
        <v>282</v>
      </c>
      <c r="F100" s="12"/>
      <c r="G100" s="12"/>
      <c r="H100" s="12"/>
      <c r="I100" s="41">
        <f>0+Q100</f>
        <v>0</v>
      </c>
      <c r="O100">
        <f>0+R100</f>
        <v>0</v>
      </c>
      <c r="Q100">
        <f>0+I101+I104</f>
        <v>0</v>
      </c>
      <c r="R100">
        <f>0+O101+O104</f>
        <v>0</v>
      </c>
    </row>
    <row r="101" spans="1:18" x14ac:dyDescent="0.2">
      <c r="A101" s="24" t="s">
        <v>45</v>
      </c>
      <c r="B101" s="28" t="s">
        <v>201</v>
      </c>
      <c r="C101" s="28" t="s">
        <v>634</v>
      </c>
      <c r="D101" s="24" t="s">
        <v>47</v>
      </c>
      <c r="E101" s="29" t="s">
        <v>635</v>
      </c>
      <c r="F101" s="30" t="s">
        <v>158</v>
      </c>
      <c r="G101" s="31">
        <v>15</v>
      </c>
      <c r="H101" s="32">
        <v>0</v>
      </c>
      <c r="I101" s="33">
        <f>ROUND(ROUND(H101,2)*ROUND(G101,3),2)</f>
        <v>0</v>
      </c>
      <c r="O101">
        <f>(I101*21)/100</f>
        <v>0</v>
      </c>
      <c r="P101" t="s">
        <v>23</v>
      </c>
    </row>
    <row r="102" spans="1:18" ht="102" x14ac:dyDescent="0.2">
      <c r="A102" s="34" t="s">
        <v>50</v>
      </c>
      <c r="E102" s="35" t="s">
        <v>636</v>
      </c>
    </row>
    <row r="103" spans="1:18" x14ac:dyDescent="0.2">
      <c r="A103" s="38" t="s">
        <v>52</v>
      </c>
      <c r="E103" s="37" t="s">
        <v>881</v>
      </c>
    </row>
    <row r="104" spans="1:18" ht="25.5" x14ac:dyDescent="0.2">
      <c r="A104" s="24" t="s">
        <v>45</v>
      </c>
      <c r="B104" s="28" t="s">
        <v>206</v>
      </c>
      <c r="C104" s="28" t="s">
        <v>298</v>
      </c>
      <c r="D104" s="24" t="s">
        <v>47</v>
      </c>
      <c r="E104" s="29" t="s">
        <v>299</v>
      </c>
      <c r="F104" s="30" t="s">
        <v>158</v>
      </c>
      <c r="G104" s="31">
        <v>645</v>
      </c>
      <c r="H104" s="32">
        <v>0</v>
      </c>
      <c r="I104" s="33">
        <f>ROUND(ROUND(H104,2)*ROUND(G104,3),2)</f>
        <v>0</v>
      </c>
      <c r="O104">
        <f>(I104*21)/100</f>
        <v>0</v>
      </c>
      <c r="P104" t="s">
        <v>23</v>
      </c>
    </row>
    <row r="105" spans="1:18" x14ac:dyDescent="0.2">
      <c r="A105" s="34" t="s">
        <v>50</v>
      </c>
      <c r="E105" s="35" t="s">
        <v>300</v>
      </c>
    </row>
    <row r="106" spans="1:18" x14ac:dyDescent="0.2">
      <c r="A106" s="36" t="s">
        <v>52</v>
      </c>
      <c r="E106" s="37" t="s">
        <v>882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0+O8+O12+O61+O68+O72+O91+O98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883</v>
      </c>
      <c r="I3" s="39">
        <f>0+I8+I12+I61+I68+I72+I91+I98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883</v>
      </c>
      <c r="D4" s="2"/>
      <c r="E4" s="20" t="s">
        <v>884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994.68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885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21.12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886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38.4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887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24.96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888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157.5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889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157.5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889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2961.4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890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522.6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891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49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892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84.48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893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11.05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894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522.6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895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1.95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896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49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897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1420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383</v>
      </c>
    </row>
    <row r="54" spans="1:18" ht="25.5" x14ac:dyDescent="0.2">
      <c r="A54" s="38" t="s">
        <v>52</v>
      </c>
      <c r="E54" s="37" t="s">
        <v>898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213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4" t="s">
        <v>50</v>
      </c>
      <c r="E56" s="35" t="s">
        <v>142</v>
      </c>
    </row>
    <row r="57" spans="1:18" x14ac:dyDescent="0.2">
      <c r="A57" s="38" t="s">
        <v>52</v>
      </c>
      <c r="E57" s="37" t="s">
        <v>899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1420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51" x14ac:dyDescent="0.2">
      <c r="A59" s="34" t="s">
        <v>50</v>
      </c>
      <c r="E59" s="35" t="s">
        <v>147</v>
      </c>
    </row>
    <row r="60" spans="1:18" x14ac:dyDescent="0.2">
      <c r="A60" s="36" t="s">
        <v>52</v>
      </c>
      <c r="E60" s="37" t="s">
        <v>900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</f>
        <v>0</v>
      </c>
      <c r="R61">
        <f>0+O62+O65</f>
        <v>0</v>
      </c>
    </row>
    <row r="62" spans="1:18" x14ac:dyDescent="0.2">
      <c r="A62" s="24" t="s">
        <v>45</v>
      </c>
      <c r="B62" s="28" t="s">
        <v>144</v>
      </c>
      <c r="C62" s="28" t="s">
        <v>151</v>
      </c>
      <c r="D62" s="24" t="s">
        <v>47</v>
      </c>
      <c r="E62" s="29" t="s">
        <v>152</v>
      </c>
      <c r="F62" s="30" t="s">
        <v>49</v>
      </c>
      <c r="G62" s="31">
        <v>160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153</v>
      </c>
    </row>
    <row r="64" spans="1:18" x14ac:dyDescent="0.2">
      <c r="A64" s="38" t="s">
        <v>52</v>
      </c>
      <c r="E64" s="37" t="s">
        <v>901</v>
      </c>
    </row>
    <row r="65" spans="1:18" x14ac:dyDescent="0.2">
      <c r="A65" s="24" t="s">
        <v>45</v>
      </c>
      <c r="B65" s="28" t="s">
        <v>150</v>
      </c>
      <c r="C65" s="28" t="s">
        <v>156</v>
      </c>
      <c r="D65" s="24" t="s">
        <v>47</v>
      </c>
      <c r="E65" s="29" t="s">
        <v>157</v>
      </c>
      <c r="F65" s="30" t="s">
        <v>158</v>
      </c>
      <c r="G65" s="31">
        <v>200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ht="25.5" x14ac:dyDescent="0.2">
      <c r="A66" s="34" t="s">
        <v>50</v>
      </c>
      <c r="E66" s="35" t="s">
        <v>159</v>
      </c>
    </row>
    <row r="67" spans="1:18" x14ac:dyDescent="0.2">
      <c r="A67" s="36" t="s">
        <v>52</v>
      </c>
      <c r="E67" s="37" t="s">
        <v>902</v>
      </c>
    </row>
    <row r="68" spans="1:18" ht="12.75" customHeight="1" x14ac:dyDescent="0.2">
      <c r="A68" s="12" t="s">
        <v>43</v>
      </c>
      <c r="B68" s="12"/>
      <c r="C68" s="40" t="s">
        <v>33</v>
      </c>
      <c r="D68" s="12"/>
      <c r="E68" s="26" t="s">
        <v>188</v>
      </c>
      <c r="F68" s="12"/>
      <c r="G68" s="12"/>
      <c r="H68" s="12"/>
      <c r="I68" s="41">
        <f>0+Q68</f>
        <v>0</v>
      </c>
      <c r="O68">
        <f>0+R68</f>
        <v>0</v>
      </c>
      <c r="Q68">
        <f>0+I69</f>
        <v>0</v>
      </c>
      <c r="R68">
        <f>0+O69</f>
        <v>0</v>
      </c>
    </row>
    <row r="69" spans="1:18" x14ac:dyDescent="0.2">
      <c r="A69" s="24" t="s">
        <v>45</v>
      </c>
      <c r="B69" s="28" t="s">
        <v>155</v>
      </c>
      <c r="C69" s="28" t="s">
        <v>190</v>
      </c>
      <c r="D69" s="24" t="s">
        <v>47</v>
      </c>
      <c r="E69" s="29" t="s">
        <v>191</v>
      </c>
      <c r="F69" s="30" t="s">
        <v>79</v>
      </c>
      <c r="G69" s="31">
        <v>1.2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8" x14ac:dyDescent="0.2">
      <c r="A70" s="34" t="s">
        <v>50</v>
      </c>
      <c r="E70" s="35" t="s">
        <v>47</v>
      </c>
    </row>
    <row r="71" spans="1:18" x14ac:dyDescent="0.2">
      <c r="A71" s="36" t="s">
        <v>52</v>
      </c>
      <c r="E71" s="37" t="s">
        <v>903</v>
      </c>
    </row>
    <row r="72" spans="1:18" ht="12.75" customHeight="1" x14ac:dyDescent="0.2">
      <c r="A72" s="12" t="s">
        <v>43</v>
      </c>
      <c r="B72" s="12"/>
      <c r="C72" s="40" t="s">
        <v>35</v>
      </c>
      <c r="D72" s="12"/>
      <c r="E72" s="26" t="s">
        <v>205</v>
      </c>
      <c r="F72" s="12"/>
      <c r="G72" s="12"/>
      <c r="H72" s="12"/>
      <c r="I72" s="41">
        <f>0+Q72</f>
        <v>0</v>
      </c>
      <c r="O72">
        <f>0+R72</f>
        <v>0</v>
      </c>
      <c r="Q72">
        <f>0+I73+I76+I79+I82+I85+I88</f>
        <v>0</v>
      </c>
      <c r="R72">
        <f>0+O73+O76+O79+O82+O85+O88</f>
        <v>0</v>
      </c>
    </row>
    <row r="73" spans="1:18" x14ac:dyDescent="0.2">
      <c r="A73" s="24" t="s">
        <v>45</v>
      </c>
      <c r="B73" s="28" t="s">
        <v>161</v>
      </c>
      <c r="C73" s="28" t="s">
        <v>212</v>
      </c>
      <c r="D73" s="24" t="s">
        <v>168</v>
      </c>
      <c r="E73" s="29" t="s">
        <v>213</v>
      </c>
      <c r="F73" s="30" t="s">
        <v>49</v>
      </c>
      <c r="G73" s="31">
        <v>575.67999999999995</v>
      </c>
      <c r="H73" s="32">
        <v>0</v>
      </c>
      <c r="I73" s="33">
        <f>ROUND(ROUND(H73,2)*ROUND(G73,3),2)</f>
        <v>0</v>
      </c>
      <c r="O73">
        <f>(I73*21)/100</f>
        <v>0</v>
      </c>
      <c r="P73" t="s">
        <v>23</v>
      </c>
    </row>
    <row r="74" spans="1:18" ht="25.5" x14ac:dyDescent="0.2">
      <c r="A74" s="34" t="s">
        <v>50</v>
      </c>
      <c r="E74" s="35" t="s">
        <v>904</v>
      </c>
    </row>
    <row r="75" spans="1:18" x14ac:dyDescent="0.2">
      <c r="A75" s="38" t="s">
        <v>52</v>
      </c>
      <c r="E75" s="37" t="s">
        <v>905</v>
      </c>
    </row>
    <row r="76" spans="1:18" x14ac:dyDescent="0.2">
      <c r="A76" s="24" t="s">
        <v>45</v>
      </c>
      <c r="B76" s="28" t="s">
        <v>166</v>
      </c>
      <c r="C76" s="28" t="s">
        <v>212</v>
      </c>
      <c r="D76" s="24" t="s">
        <v>173</v>
      </c>
      <c r="E76" s="29" t="s">
        <v>213</v>
      </c>
      <c r="F76" s="30" t="s">
        <v>49</v>
      </c>
      <c r="G76" s="31">
        <v>657.92</v>
      </c>
      <c r="H76" s="32">
        <v>0</v>
      </c>
      <c r="I76" s="33">
        <f>ROUND(ROUND(H76,2)*ROUND(G76,3),2)</f>
        <v>0</v>
      </c>
      <c r="O76">
        <f>(I76*21)/100</f>
        <v>0</v>
      </c>
      <c r="P76" t="s">
        <v>23</v>
      </c>
    </row>
    <row r="77" spans="1:18" ht="25.5" x14ac:dyDescent="0.2">
      <c r="A77" s="34" t="s">
        <v>50</v>
      </c>
      <c r="E77" s="35" t="s">
        <v>906</v>
      </c>
    </row>
    <row r="78" spans="1:18" x14ac:dyDescent="0.2">
      <c r="A78" s="38" t="s">
        <v>52</v>
      </c>
      <c r="E78" s="37" t="s">
        <v>907</v>
      </c>
    </row>
    <row r="79" spans="1:18" x14ac:dyDescent="0.2">
      <c r="A79" s="24" t="s">
        <v>45</v>
      </c>
      <c r="B79" s="28" t="s">
        <v>172</v>
      </c>
      <c r="C79" s="28" t="s">
        <v>222</v>
      </c>
      <c r="D79" s="24" t="s">
        <v>47</v>
      </c>
      <c r="E79" s="29" t="s">
        <v>223</v>
      </c>
      <c r="F79" s="30" t="s">
        <v>79</v>
      </c>
      <c r="G79" s="31">
        <v>16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50</v>
      </c>
      <c r="E80" s="35" t="s">
        <v>47</v>
      </c>
    </row>
    <row r="81" spans="1:18" x14ac:dyDescent="0.2">
      <c r="A81" s="38" t="s">
        <v>52</v>
      </c>
      <c r="E81" s="37" t="s">
        <v>908</v>
      </c>
    </row>
    <row r="82" spans="1:18" x14ac:dyDescent="0.2">
      <c r="A82" s="24" t="s">
        <v>45</v>
      </c>
      <c r="B82" s="28" t="s">
        <v>176</v>
      </c>
      <c r="C82" s="28" t="s">
        <v>605</v>
      </c>
      <c r="D82" s="24" t="s">
        <v>47</v>
      </c>
      <c r="E82" s="29" t="s">
        <v>606</v>
      </c>
      <c r="F82" s="30" t="s">
        <v>49</v>
      </c>
      <c r="G82" s="31">
        <v>529.41999999999996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8" ht="25.5" x14ac:dyDescent="0.2">
      <c r="A83" s="34" t="s">
        <v>50</v>
      </c>
      <c r="E83" s="35" t="s">
        <v>909</v>
      </c>
    </row>
    <row r="84" spans="1:18" x14ac:dyDescent="0.2">
      <c r="A84" s="38" t="s">
        <v>52</v>
      </c>
      <c r="E84" s="37" t="s">
        <v>910</v>
      </c>
    </row>
    <row r="85" spans="1:18" x14ac:dyDescent="0.2">
      <c r="A85" s="24" t="s">
        <v>45</v>
      </c>
      <c r="B85" s="28" t="s">
        <v>181</v>
      </c>
      <c r="C85" s="28" t="s">
        <v>609</v>
      </c>
      <c r="D85" s="24" t="s">
        <v>47</v>
      </c>
      <c r="E85" s="29" t="s">
        <v>610</v>
      </c>
      <c r="F85" s="30" t="s">
        <v>49</v>
      </c>
      <c r="G85" s="31">
        <v>514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34" t="s">
        <v>50</v>
      </c>
      <c r="E86" s="35" t="s">
        <v>611</v>
      </c>
    </row>
    <row r="87" spans="1:18" x14ac:dyDescent="0.2">
      <c r="A87" s="38" t="s">
        <v>52</v>
      </c>
      <c r="E87" s="37" t="s">
        <v>911</v>
      </c>
    </row>
    <row r="88" spans="1:18" x14ac:dyDescent="0.2">
      <c r="A88" s="24" t="s">
        <v>45</v>
      </c>
      <c r="B88" s="28" t="s">
        <v>184</v>
      </c>
      <c r="C88" s="28" t="s">
        <v>912</v>
      </c>
      <c r="D88" s="24" t="s">
        <v>47</v>
      </c>
      <c r="E88" s="29" t="s">
        <v>913</v>
      </c>
      <c r="F88" s="30" t="s">
        <v>49</v>
      </c>
      <c r="G88" s="31">
        <v>534.55999999999995</v>
      </c>
      <c r="H88" s="32">
        <v>0</v>
      </c>
      <c r="I88" s="33">
        <f>ROUND(ROUND(H88,2)*ROUND(G88,3),2)</f>
        <v>0</v>
      </c>
      <c r="O88">
        <f>(I88*21)/100</f>
        <v>0</v>
      </c>
      <c r="P88" t="s">
        <v>23</v>
      </c>
    </row>
    <row r="89" spans="1:18" ht="25.5" x14ac:dyDescent="0.2">
      <c r="A89" s="34" t="s">
        <v>50</v>
      </c>
      <c r="E89" s="35" t="s">
        <v>914</v>
      </c>
    </row>
    <row r="90" spans="1:18" x14ac:dyDescent="0.2">
      <c r="A90" s="36" t="s">
        <v>52</v>
      </c>
      <c r="E90" s="37" t="s">
        <v>915</v>
      </c>
    </row>
    <row r="91" spans="1:18" ht="12.75" customHeight="1" x14ac:dyDescent="0.2">
      <c r="A91" s="12" t="s">
        <v>43</v>
      </c>
      <c r="B91" s="12"/>
      <c r="C91" s="40" t="s">
        <v>100</v>
      </c>
      <c r="D91" s="12"/>
      <c r="E91" s="26" t="s">
        <v>258</v>
      </c>
      <c r="F91" s="12"/>
      <c r="G91" s="12"/>
      <c r="H91" s="12"/>
      <c r="I91" s="41">
        <f>0+Q91</f>
        <v>0</v>
      </c>
      <c r="O91">
        <f>0+R91</f>
        <v>0</v>
      </c>
      <c r="Q91">
        <f>0+I92+I95</f>
        <v>0</v>
      </c>
      <c r="R91">
        <f>0+O92+O95</f>
        <v>0</v>
      </c>
    </row>
    <row r="92" spans="1:18" x14ac:dyDescent="0.2">
      <c r="A92" s="24" t="s">
        <v>45</v>
      </c>
      <c r="B92" s="28" t="s">
        <v>189</v>
      </c>
      <c r="C92" s="28" t="s">
        <v>264</v>
      </c>
      <c r="D92" s="24" t="s">
        <v>47</v>
      </c>
      <c r="E92" s="29" t="s">
        <v>265</v>
      </c>
      <c r="F92" s="30" t="s">
        <v>56</v>
      </c>
      <c r="G92" s="31">
        <v>2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x14ac:dyDescent="0.2">
      <c r="A93" s="34" t="s">
        <v>50</v>
      </c>
      <c r="E93" s="35" t="s">
        <v>266</v>
      </c>
    </row>
    <row r="94" spans="1:18" x14ac:dyDescent="0.2">
      <c r="A94" s="38" t="s">
        <v>52</v>
      </c>
      <c r="E94" s="37" t="s">
        <v>916</v>
      </c>
    </row>
    <row r="95" spans="1:18" x14ac:dyDescent="0.2">
      <c r="A95" s="24" t="s">
        <v>45</v>
      </c>
      <c r="B95" s="28" t="s">
        <v>193</v>
      </c>
      <c r="C95" s="28" t="s">
        <v>274</v>
      </c>
      <c r="D95" s="24" t="s">
        <v>47</v>
      </c>
      <c r="E95" s="29" t="s">
        <v>275</v>
      </c>
      <c r="F95" s="30" t="s">
        <v>56</v>
      </c>
      <c r="G95" s="31">
        <v>2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8" ht="25.5" x14ac:dyDescent="0.2">
      <c r="A96" s="34" t="s">
        <v>50</v>
      </c>
      <c r="E96" s="35" t="s">
        <v>276</v>
      </c>
    </row>
    <row r="97" spans="1:18" x14ac:dyDescent="0.2">
      <c r="A97" s="36" t="s">
        <v>52</v>
      </c>
      <c r="E97" s="37" t="s">
        <v>277</v>
      </c>
    </row>
    <row r="98" spans="1:18" ht="12.75" customHeight="1" x14ac:dyDescent="0.2">
      <c r="A98" s="12" t="s">
        <v>43</v>
      </c>
      <c r="B98" s="12"/>
      <c r="C98" s="40" t="s">
        <v>40</v>
      </c>
      <c r="D98" s="12"/>
      <c r="E98" s="26" t="s">
        <v>282</v>
      </c>
      <c r="F98" s="12"/>
      <c r="G98" s="12"/>
      <c r="H98" s="12"/>
      <c r="I98" s="41">
        <f>0+Q98</f>
        <v>0</v>
      </c>
      <c r="O98">
        <f>0+R98</f>
        <v>0</v>
      </c>
      <c r="Q98">
        <f>0+I99+I102</f>
        <v>0</v>
      </c>
      <c r="R98">
        <f>0+O99+O102</f>
        <v>0</v>
      </c>
    </row>
    <row r="99" spans="1:18" ht="25.5" x14ac:dyDescent="0.2">
      <c r="A99" s="24" t="s">
        <v>45</v>
      </c>
      <c r="B99" s="28" t="s">
        <v>197</v>
      </c>
      <c r="C99" s="28" t="s">
        <v>298</v>
      </c>
      <c r="D99" s="24" t="s">
        <v>47</v>
      </c>
      <c r="E99" s="29" t="s">
        <v>299</v>
      </c>
      <c r="F99" s="30" t="s">
        <v>158</v>
      </c>
      <c r="G99" s="31">
        <v>195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4" t="s">
        <v>50</v>
      </c>
      <c r="E100" s="35" t="s">
        <v>300</v>
      </c>
    </row>
    <row r="101" spans="1:18" x14ac:dyDescent="0.2">
      <c r="A101" s="38" t="s">
        <v>52</v>
      </c>
      <c r="E101" s="37" t="s">
        <v>917</v>
      </c>
    </row>
    <row r="102" spans="1:18" ht="25.5" x14ac:dyDescent="0.2">
      <c r="A102" s="24" t="s">
        <v>45</v>
      </c>
      <c r="B102" s="28" t="s">
        <v>201</v>
      </c>
      <c r="C102" s="28" t="s">
        <v>303</v>
      </c>
      <c r="D102" s="24" t="s">
        <v>47</v>
      </c>
      <c r="E102" s="29" t="s">
        <v>304</v>
      </c>
      <c r="F102" s="30" t="s">
        <v>158</v>
      </c>
      <c r="G102" s="31">
        <v>7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ht="25.5" x14ac:dyDescent="0.2">
      <c r="A103" s="34" t="s">
        <v>50</v>
      </c>
      <c r="E103" s="35" t="s">
        <v>305</v>
      </c>
    </row>
    <row r="104" spans="1:18" x14ac:dyDescent="0.2">
      <c r="A104" s="36" t="s">
        <v>52</v>
      </c>
      <c r="E104" s="37" t="s">
        <v>918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0+O8+O12+O55+O62+O84+O88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919</v>
      </c>
      <c r="I3" s="39">
        <f>0+I8+I12+I55+I62+I84+I88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919</v>
      </c>
      <c r="D4" s="2"/>
      <c r="E4" s="20" t="s">
        <v>920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54.27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921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</f>
        <v>0</v>
      </c>
      <c r="R12">
        <f>0+O13+O16+O19+O22+O25+O28+O31+O34+O37+O40+O43+O46+O49+O52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15.62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922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28.4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923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18.46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924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156.25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925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156.25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925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85.85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926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15.15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927</v>
      </c>
    </row>
    <row r="34" spans="1:16" x14ac:dyDescent="0.2">
      <c r="A34" s="24" t="s">
        <v>45</v>
      </c>
      <c r="B34" s="28" t="s">
        <v>40</v>
      </c>
      <c r="C34" s="28" t="s">
        <v>114</v>
      </c>
      <c r="D34" s="24" t="s">
        <v>47</v>
      </c>
      <c r="E34" s="29" t="s">
        <v>115</v>
      </c>
      <c r="F34" s="30" t="s">
        <v>79</v>
      </c>
      <c r="G34" s="31">
        <v>62.48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47</v>
      </c>
    </row>
    <row r="36" spans="1:16" ht="63.75" x14ac:dyDescent="0.2">
      <c r="A36" s="38" t="s">
        <v>52</v>
      </c>
      <c r="E36" s="37" t="s">
        <v>928</v>
      </c>
    </row>
    <row r="37" spans="1:16" x14ac:dyDescent="0.2">
      <c r="A37" s="24" t="s">
        <v>45</v>
      </c>
      <c r="B37" s="28" t="s">
        <v>42</v>
      </c>
      <c r="C37" s="28" t="s">
        <v>118</v>
      </c>
      <c r="D37" s="24" t="s">
        <v>47</v>
      </c>
      <c r="E37" s="29" t="s">
        <v>119</v>
      </c>
      <c r="F37" s="30" t="s">
        <v>79</v>
      </c>
      <c r="G37" s="31">
        <v>680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ht="51" x14ac:dyDescent="0.2">
      <c r="A38" s="34" t="s">
        <v>50</v>
      </c>
      <c r="E38" s="35" t="s">
        <v>120</v>
      </c>
    </row>
    <row r="39" spans="1:16" x14ac:dyDescent="0.2">
      <c r="A39" s="38" t="s">
        <v>52</v>
      </c>
      <c r="E39" s="37" t="s">
        <v>929</v>
      </c>
    </row>
    <row r="40" spans="1:16" x14ac:dyDescent="0.2">
      <c r="A40" s="24" t="s">
        <v>45</v>
      </c>
      <c r="B40" s="28" t="s">
        <v>113</v>
      </c>
      <c r="C40" s="28" t="s">
        <v>123</v>
      </c>
      <c r="D40" s="24" t="s">
        <v>47</v>
      </c>
      <c r="E40" s="29" t="s">
        <v>124</v>
      </c>
      <c r="F40" s="30" t="s">
        <v>79</v>
      </c>
      <c r="G40" s="31">
        <v>15.15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x14ac:dyDescent="0.2">
      <c r="A41" s="34" t="s">
        <v>50</v>
      </c>
      <c r="E41" s="35" t="s">
        <v>47</v>
      </c>
    </row>
    <row r="42" spans="1:16" x14ac:dyDescent="0.2">
      <c r="A42" s="38" t="s">
        <v>52</v>
      </c>
      <c r="E42" s="37" t="s">
        <v>930</v>
      </c>
    </row>
    <row r="43" spans="1:16" x14ac:dyDescent="0.2">
      <c r="A43" s="24" t="s">
        <v>45</v>
      </c>
      <c r="B43" s="28" t="s">
        <v>117</v>
      </c>
      <c r="C43" s="28" t="s">
        <v>127</v>
      </c>
      <c r="D43" s="24" t="s">
        <v>47</v>
      </c>
      <c r="E43" s="29" t="s">
        <v>128</v>
      </c>
      <c r="F43" s="30" t="s">
        <v>79</v>
      </c>
      <c r="G43" s="31">
        <v>135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ht="38.25" x14ac:dyDescent="0.2">
      <c r="A44" s="34" t="s">
        <v>50</v>
      </c>
      <c r="E44" s="35" t="s">
        <v>129</v>
      </c>
    </row>
    <row r="45" spans="1:16" x14ac:dyDescent="0.2">
      <c r="A45" s="38" t="s">
        <v>52</v>
      </c>
      <c r="E45" s="37" t="s">
        <v>931</v>
      </c>
    </row>
    <row r="46" spans="1:16" x14ac:dyDescent="0.2">
      <c r="A46" s="24" t="s">
        <v>45</v>
      </c>
      <c r="B46" s="28" t="s">
        <v>122</v>
      </c>
      <c r="C46" s="28" t="s">
        <v>136</v>
      </c>
      <c r="D46" s="24" t="s">
        <v>47</v>
      </c>
      <c r="E46" s="29" t="s">
        <v>137</v>
      </c>
      <c r="F46" s="30" t="s">
        <v>49</v>
      </c>
      <c r="G46" s="31">
        <v>146.667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50</v>
      </c>
      <c r="E47" s="35" t="s">
        <v>383</v>
      </c>
    </row>
    <row r="48" spans="1:16" ht="25.5" x14ac:dyDescent="0.2">
      <c r="A48" s="38" t="s">
        <v>52</v>
      </c>
      <c r="E48" s="37" t="s">
        <v>932</v>
      </c>
    </row>
    <row r="49" spans="1:18" x14ac:dyDescent="0.2">
      <c r="A49" s="24" t="s">
        <v>45</v>
      </c>
      <c r="B49" s="28" t="s">
        <v>126</v>
      </c>
      <c r="C49" s="28" t="s">
        <v>140</v>
      </c>
      <c r="D49" s="24" t="s">
        <v>47</v>
      </c>
      <c r="E49" s="29" t="s">
        <v>141</v>
      </c>
      <c r="F49" s="30" t="s">
        <v>79</v>
      </c>
      <c r="G49" s="31">
        <v>22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ht="25.5" x14ac:dyDescent="0.2">
      <c r="A50" s="34" t="s">
        <v>50</v>
      </c>
      <c r="E50" s="35" t="s">
        <v>142</v>
      </c>
    </row>
    <row r="51" spans="1:18" x14ac:dyDescent="0.2">
      <c r="A51" s="38" t="s">
        <v>52</v>
      </c>
      <c r="E51" s="37" t="s">
        <v>933</v>
      </c>
    </row>
    <row r="52" spans="1:18" x14ac:dyDescent="0.2">
      <c r="A52" s="24" t="s">
        <v>45</v>
      </c>
      <c r="B52" s="28" t="s">
        <v>131</v>
      </c>
      <c r="C52" s="28" t="s">
        <v>145</v>
      </c>
      <c r="D52" s="24" t="s">
        <v>47</v>
      </c>
      <c r="E52" s="29" t="s">
        <v>146</v>
      </c>
      <c r="F52" s="30" t="s">
        <v>49</v>
      </c>
      <c r="G52" s="31">
        <v>146.667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ht="51" x14ac:dyDescent="0.2">
      <c r="A53" s="34" t="s">
        <v>50</v>
      </c>
      <c r="E53" s="35" t="s">
        <v>147</v>
      </c>
    </row>
    <row r="54" spans="1:18" x14ac:dyDescent="0.2">
      <c r="A54" s="36" t="s">
        <v>52</v>
      </c>
      <c r="E54" s="37" t="s">
        <v>934</v>
      </c>
    </row>
    <row r="55" spans="1:18" ht="12.75" customHeight="1" x14ac:dyDescent="0.2">
      <c r="A55" s="12" t="s">
        <v>43</v>
      </c>
      <c r="B55" s="12"/>
      <c r="C55" s="40" t="s">
        <v>23</v>
      </c>
      <c r="D55" s="12"/>
      <c r="E55" s="26" t="s">
        <v>149</v>
      </c>
      <c r="F55" s="12"/>
      <c r="G55" s="12"/>
      <c r="H55" s="12"/>
      <c r="I55" s="41">
        <f>0+Q55</f>
        <v>0</v>
      </c>
      <c r="O55">
        <f>0+R55</f>
        <v>0</v>
      </c>
      <c r="Q55">
        <f>0+I56+I59</f>
        <v>0</v>
      </c>
      <c r="R55">
        <f>0+O56+O59</f>
        <v>0</v>
      </c>
    </row>
    <row r="56" spans="1:18" x14ac:dyDescent="0.2">
      <c r="A56" s="24" t="s">
        <v>45</v>
      </c>
      <c r="B56" s="28" t="s">
        <v>135</v>
      </c>
      <c r="C56" s="28" t="s">
        <v>151</v>
      </c>
      <c r="D56" s="24" t="s">
        <v>47</v>
      </c>
      <c r="E56" s="29" t="s">
        <v>152</v>
      </c>
      <c r="F56" s="30" t="s">
        <v>49</v>
      </c>
      <c r="G56" s="31">
        <v>80</v>
      </c>
      <c r="H56" s="32">
        <v>0</v>
      </c>
      <c r="I56" s="33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4" t="s">
        <v>50</v>
      </c>
      <c r="E57" s="35" t="s">
        <v>153</v>
      </c>
    </row>
    <row r="58" spans="1:18" x14ac:dyDescent="0.2">
      <c r="A58" s="38" t="s">
        <v>52</v>
      </c>
      <c r="E58" s="37" t="s">
        <v>935</v>
      </c>
    </row>
    <row r="59" spans="1:18" x14ac:dyDescent="0.2">
      <c r="A59" s="24" t="s">
        <v>45</v>
      </c>
      <c r="B59" s="28" t="s">
        <v>139</v>
      </c>
      <c r="C59" s="28" t="s">
        <v>156</v>
      </c>
      <c r="D59" s="24" t="s">
        <v>47</v>
      </c>
      <c r="E59" s="29" t="s">
        <v>157</v>
      </c>
      <c r="F59" s="30" t="s">
        <v>158</v>
      </c>
      <c r="G59" s="31">
        <v>100</v>
      </c>
      <c r="H59" s="32">
        <v>0</v>
      </c>
      <c r="I59" s="33">
        <f>ROUND(ROUND(H59,2)*ROUND(G59,3),2)</f>
        <v>0</v>
      </c>
      <c r="O59">
        <f>(I59*21)/100</f>
        <v>0</v>
      </c>
      <c r="P59" t="s">
        <v>23</v>
      </c>
    </row>
    <row r="60" spans="1:18" ht="25.5" x14ac:dyDescent="0.2">
      <c r="A60" s="34" t="s">
        <v>50</v>
      </c>
      <c r="E60" s="35" t="s">
        <v>159</v>
      </c>
    </row>
    <row r="61" spans="1:18" x14ac:dyDescent="0.2">
      <c r="A61" s="36" t="s">
        <v>52</v>
      </c>
      <c r="E61" s="37" t="s">
        <v>936</v>
      </c>
    </row>
    <row r="62" spans="1:18" ht="12.75" customHeight="1" x14ac:dyDescent="0.2">
      <c r="A62" s="12" t="s">
        <v>43</v>
      </c>
      <c r="B62" s="12"/>
      <c r="C62" s="40" t="s">
        <v>35</v>
      </c>
      <c r="D62" s="12"/>
      <c r="E62" s="26" t="s">
        <v>205</v>
      </c>
      <c r="F62" s="12"/>
      <c r="G62" s="12"/>
      <c r="H62" s="12"/>
      <c r="I62" s="41">
        <f>0+Q62</f>
        <v>0</v>
      </c>
      <c r="O62">
        <f>0+R62</f>
        <v>0</v>
      </c>
      <c r="Q62">
        <f>0+I63+I66+I69+I72+I75+I78+I81</f>
        <v>0</v>
      </c>
      <c r="R62">
        <f>0+O63+O66+O69+O72+O75+O78+O81</f>
        <v>0</v>
      </c>
    </row>
    <row r="63" spans="1:18" x14ac:dyDescent="0.2">
      <c r="A63" s="24" t="s">
        <v>45</v>
      </c>
      <c r="B63" s="28" t="s">
        <v>144</v>
      </c>
      <c r="C63" s="28" t="s">
        <v>585</v>
      </c>
      <c r="D63" s="24" t="s">
        <v>47</v>
      </c>
      <c r="E63" s="29" t="s">
        <v>586</v>
      </c>
      <c r="F63" s="30" t="s">
        <v>49</v>
      </c>
      <c r="G63" s="31">
        <v>919.02</v>
      </c>
      <c r="H63" s="32">
        <v>0</v>
      </c>
      <c r="I63" s="33">
        <f>ROUND(ROUND(H63,2)*ROUND(G63,3),2)</f>
        <v>0</v>
      </c>
      <c r="O63">
        <f>(I63*21)/100</f>
        <v>0</v>
      </c>
      <c r="P63" t="s">
        <v>23</v>
      </c>
    </row>
    <row r="64" spans="1:18" ht="25.5" x14ac:dyDescent="0.2">
      <c r="A64" s="34" t="s">
        <v>50</v>
      </c>
      <c r="E64" s="35" t="s">
        <v>587</v>
      </c>
    </row>
    <row r="65" spans="1:16" x14ac:dyDescent="0.2">
      <c r="A65" s="38" t="s">
        <v>52</v>
      </c>
      <c r="E65" s="37" t="s">
        <v>937</v>
      </c>
    </row>
    <row r="66" spans="1:16" x14ac:dyDescent="0.2">
      <c r="A66" s="24" t="s">
        <v>45</v>
      </c>
      <c r="B66" s="28" t="s">
        <v>150</v>
      </c>
      <c r="C66" s="28" t="s">
        <v>595</v>
      </c>
      <c r="D66" s="24" t="s">
        <v>47</v>
      </c>
      <c r="E66" s="29" t="s">
        <v>596</v>
      </c>
      <c r="F66" s="30" t="s">
        <v>49</v>
      </c>
      <c r="G66" s="31">
        <v>988.38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34" t="s">
        <v>50</v>
      </c>
      <c r="E67" s="35" t="s">
        <v>597</v>
      </c>
    </row>
    <row r="68" spans="1:16" x14ac:dyDescent="0.2">
      <c r="A68" s="38" t="s">
        <v>52</v>
      </c>
      <c r="E68" s="37" t="s">
        <v>938</v>
      </c>
    </row>
    <row r="69" spans="1:16" x14ac:dyDescent="0.2">
      <c r="A69" s="24" t="s">
        <v>45</v>
      </c>
      <c r="B69" s="28" t="s">
        <v>155</v>
      </c>
      <c r="C69" s="28" t="s">
        <v>222</v>
      </c>
      <c r="D69" s="24" t="s">
        <v>47</v>
      </c>
      <c r="E69" s="29" t="s">
        <v>223</v>
      </c>
      <c r="F69" s="30" t="s">
        <v>79</v>
      </c>
      <c r="G69" s="31">
        <v>17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4" t="s">
        <v>50</v>
      </c>
      <c r="E70" s="35" t="s">
        <v>47</v>
      </c>
    </row>
    <row r="71" spans="1:16" x14ac:dyDescent="0.2">
      <c r="A71" s="38" t="s">
        <v>52</v>
      </c>
      <c r="E71" s="37" t="s">
        <v>939</v>
      </c>
    </row>
    <row r="72" spans="1:16" x14ac:dyDescent="0.2">
      <c r="A72" s="24" t="s">
        <v>45</v>
      </c>
      <c r="B72" s="28" t="s">
        <v>161</v>
      </c>
      <c r="C72" s="28" t="s">
        <v>226</v>
      </c>
      <c r="D72" s="24" t="s">
        <v>47</v>
      </c>
      <c r="E72" s="29" t="s">
        <v>227</v>
      </c>
      <c r="F72" s="30" t="s">
        <v>49</v>
      </c>
      <c r="G72" s="31">
        <v>910.35</v>
      </c>
      <c r="H72" s="32">
        <v>0</v>
      </c>
      <c r="I72" s="33">
        <f>ROUND(ROUND(H72,2)*ROUND(G72,3),2)</f>
        <v>0</v>
      </c>
      <c r="O72">
        <f>(I72*21)/100</f>
        <v>0</v>
      </c>
      <c r="P72" t="s">
        <v>23</v>
      </c>
    </row>
    <row r="73" spans="1:16" ht="25.5" x14ac:dyDescent="0.2">
      <c r="A73" s="34" t="s">
        <v>50</v>
      </c>
      <c r="E73" s="35" t="s">
        <v>228</v>
      </c>
    </row>
    <row r="74" spans="1:16" x14ac:dyDescent="0.2">
      <c r="A74" s="38" t="s">
        <v>52</v>
      </c>
      <c r="E74" s="37" t="s">
        <v>940</v>
      </c>
    </row>
    <row r="75" spans="1:16" x14ac:dyDescent="0.2">
      <c r="A75" s="24" t="s">
        <v>45</v>
      </c>
      <c r="B75" s="28" t="s">
        <v>166</v>
      </c>
      <c r="C75" s="28" t="s">
        <v>605</v>
      </c>
      <c r="D75" s="24" t="s">
        <v>47</v>
      </c>
      <c r="E75" s="29" t="s">
        <v>606</v>
      </c>
      <c r="F75" s="30" t="s">
        <v>49</v>
      </c>
      <c r="G75" s="31">
        <v>884.34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6" ht="25.5" x14ac:dyDescent="0.2">
      <c r="A76" s="34" t="s">
        <v>50</v>
      </c>
      <c r="E76" s="35" t="s">
        <v>607</v>
      </c>
    </row>
    <row r="77" spans="1:16" x14ac:dyDescent="0.2">
      <c r="A77" s="38" t="s">
        <v>52</v>
      </c>
      <c r="E77" s="37" t="s">
        <v>941</v>
      </c>
    </row>
    <row r="78" spans="1:16" x14ac:dyDescent="0.2">
      <c r="A78" s="24" t="s">
        <v>45</v>
      </c>
      <c r="B78" s="28" t="s">
        <v>172</v>
      </c>
      <c r="C78" s="28" t="s">
        <v>609</v>
      </c>
      <c r="D78" s="24" t="s">
        <v>47</v>
      </c>
      <c r="E78" s="29" t="s">
        <v>610</v>
      </c>
      <c r="F78" s="30" t="s">
        <v>49</v>
      </c>
      <c r="G78" s="31">
        <v>867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50</v>
      </c>
      <c r="E79" s="35" t="s">
        <v>611</v>
      </c>
    </row>
    <row r="80" spans="1:16" x14ac:dyDescent="0.2">
      <c r="A80" s="38" t="s">
        <v>52</v>
      </c>
      <c r="E80" s="37" t="s">
        <v>942</v>
      </c>
    </row>
    <row r="81" spans="1:18" x14ac:dyDescent="0.2">
      <c r="A81" s="24" t="s">
        <v>45</v>
      </c>
      <c r="B81" s="28" t="s">
        <v>176</v>
      </c>
      <c r="C81" s="28" t="s">
        <v>613</v>
      </c>
      <c r="D81" s="24" t="s">
        <v>47</v>
      </c>
      <c r="E81" s="29" t="s">
        <v>614</v>
      </c>
      <c r="F81" s="30" t="s">
        <v>49</v>
      </c>
      <c r="G81" s="31">
        <v>888.67499999999995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8" ht="25.5" x14ac:dyDescent="0.2">
      <c r="A82" s="34" t="s">
        <v>50</v>
      </c>
      <c r="E82" s="35" t="s">
        <v>615</v>
      </c>
    </row>
    <row r="83" spans="1:18" x14ac:dyDescent="0.2">
      <c r="A83" s="36" t="s">
        <v>52</v>
      </c>
      <c r="E83" s="37" t="s">
        <v>943</v>
      </c>
    </row>
    <row r="84" spans="1:18" ht="12.75" customHeight="1" x14ac:dyDescent="0.2">
      <c r="A84" s="12" t="s">
        <v>43</v>
      </c>
      <c r="B84" s="12"/>
      <c r="C84" s="40" t="s">
        <v>100</v>
      </c>
      <c r="D84" s="12"/>
      <c r="E84" s="26" t="s">
        <v>258</v>
      </c>
      <c r="F84" s="12"/>
      <c r="G84" s="12"/>
      <c r="H84" s="12"/>
      <c r="I84" s="41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24" t="s">
        <v>45</v>
      </c>
      <c r="B85" s="28" t="s">
        <v>181</v>
      </c>
      <c r="C85" s="28" t="s">
        <v>264</v>
      </c>
      <c r="D85" s="24" t="s">
        <v>47</v>
      </c>
      <c r="E85" s="29" t="s">
        <v>265</v>
      </c>
      <c r="F85" s="30" t="s">
        <v>56</v>
      </c>
      <c r="G85" s="31">
        <v>1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34" t="s">
        <v>50</v>
      </c>
      <c r="E86" s="35" t="s">
        <v>266</v>
      </c>
    </row>
    <row r="87" spans="1:18" x14ac:dyDescent="0.2">
      <c r="A87" s="36" t="s">
        <v>52</v>
      </c>
      <c r="E87" s="37" t="s">
        <v>556</v>
      </c>
    </row>
    <row r="88" spans="1:18" ht="12.75" customHeight="1" x14ac:dyDescent="0.2">
      <c r="A88" s="12" t="s">
        <v>43</v>
      </c>
      <c r="B88" s="12"/>
      <c r="C88" s="40" t="s">
        <v>40</v>
      </c>
      <c r="D88" s="12"/>
      <c r="E88" s="26" t="s">
        <v>282</v>
      </c>
      <c r="F88" s="12"/>
      <c r="G88" s="12"/>
      <c r="H88" s="12"/>
      <c r="I88" s="41">
        <f>0+Q88</f>
        <v>0</v>
      </c>
      <c r="O88">
        <f>0+R88</f>
        <v>0</v>
      </c>
      <c r="Q88">
        <f>0+I89</f>
        <v>0</v>
      </c>
      <c r="R88">
        <f>0+O89</f>
        <v>0</v>
      </c>
    </row>
    <row r="89" spans="1:18" x14ac:dyDescent="0.2">
      <c r="A89" s="24" t="s">
        <v>45</v>
      </c>
      <c r="B89" s="28" t="s">
        <v>184</v>
      </c>
      <c r="C89" s="28" t="s">
        <v>634</v>
      </c>
      <c r="D89" s="24" t="s">
        <v>47</v>
      </c>
      <c r="E89" s="29" t="s">
        <v>635</v>
      </c>
      <c r="F89" s="30" t="s">
        <v>158</v>
      </c>
      <c r="G89" s="31">
        <v>17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8" ht="102" x14ac:dyDescent="0.2">
      <c r="A90" s="34" t="s">
        <v>50</v>
      </c>
      <c r="E90" s="35" t="s">
        <v>636</v>
      </c>
    </row>
    <row r="91" spans="1:18" x14ac:dyDescent="0.2">
      <c r="A91" s="36" t="s">
        <v>52</v>
      </c>
      <c r="E91" s="37" t="s">
        <v>944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0+I9+I12+I15+I18+I21</f>
        <v>0</v>
      </c>
      <c r="R8">
        <f>0+O9+O12+O15+O18+O21</f>
        <v>0</v>
      </c>
    </row>
    <row r="9" spans="1:18" x14ac:dyDescent="0.2">
      <c r="A9" s="24" t="s">
        <v>45</v>
      </c>
      <c r="B9" s="28" t="s">
        <v>29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6575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51</v>
      </c>
    </row>
    <row r="11" spans="1:18" x14ac:dyDescent="0.2">
      <c r="A11" s="38" t="s">
        <v>52</v>
      </c>
      <c r="E11" s="37" t="s">
        <v>53</v>
      </c>
    </row>
    <row r="12" spans="1:18" x14ac:dyDescent="0.2">
      <c r="A12" s="24" t="s">
        <v>45</v>
      </c>
      <c r="B12" s="28" t="s">
        <v>23</v>
      </c>
      <c r="C12" s="28" t="s">
        <v>54</v>
      </c>
      <c r="D12" s="24" t="s">
        <v>47</v>
      </c>
      <c r="E12" s="29" t="s">
        <v>55</v>
      </c>
      <c r="F12" s="30" t="s">
        <v>56</v>
      </c>
      <c r="G12" s="31">
        <v>54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ht="38.25" x14ac:dyDescent="0.2">
      <c r="A13" s="34" t="s">
        <v>50</v>
      </c>
      <c r="E13" s="35" t="s">
        <v>57</v>
      </c>
    </row>
    <row r="14" spans="1:18" ht="51" x14ac:dyDescent="0.2">
      <c r="A14" s="38" t="s">
        <v>52</v>
      </c>
      <c r="E14" s="37" t="s">
        <v>58</v>
      </c>
    </row>
    <row r="15" spans="1:18" x14ac:dyDescent="0.2">
      <c r="A15" s="24" t="s">
        <v>45</v>
      </c>
      <c r="B15" s="28" t="s">
        <v>22</v>
      </c>
      <c r="C15" s="28" t="s">
        <v>59</v>
      </c>
      <c r="D15" s="24" t="s">
        <v>47</v>
      </c>
      <c r="E15" s="29" t="s">
        <v>60</v>
      </c>
      <c r="F15" s="30" t="s">
        <v>56</v>
      </c>
      <c r="G15" s="31">
        <v>10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ht="38.25" x14ac:dyDescent="0.2">
      <c r="A16" s="34" t="s">
        <v>50</v>
      </c>
      <c r="E16" s="35" t="s">
        <v>57</v>
      </c>
    </row>
    <row r="17" spans="1:16" ht="76.5" x14ac:dyDescent="0.2">
      <c r="A17" s="38" t="s">
        <v>52</v>
      </c>
      <c r="E17" s="37" t="s">
        <v>61</v>
      </c>
    </row>
    <row r="18" spans="1:16" x14ac:dyDescent="0.2">
      <c r="A18" s="24" t="s">
        <v>45</v>
      </c>
      <c r="B18" s="28" t="s">
        <v>33</v>
      </c>
      <c r="C18" s="28" t="s">
        <v>62</v>
      </c>
      <c r="D18" s="24" t="s">
        <v>47</v>
      </c>
      <c r="E18" s="29" t="s">
        <v>63</v>
      </c>
      <c r="F18" s="30" t="s">
        <v>56</v>
      </c>
      <c r="G18" s="31">
        <v>103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6" ht="38.25" x14ac:dyDescent="0.2">
      <c r="A19" s="34" t="s">
        <v>50</v>
      </c>
      <c r="E19" s="35" t="s">
        <v>57</v>
      </c>
    </row>
    <row r="20" spans="1:16" ht="51" x14ac:dyDescent="0.2">
      <c r="A20" s="38" t="s">
        <v>52</v>
      </c>
      <c r="E20" s="37" t="s">
        <v>64</v>
      </c>
    </row>
    <row r="21" spans="1:16" x14ac:dyDescent="0.2">
      <c r="A21" s="24" t="s">
        <v>45</v>
      </c>
      <c r="B21" s="28" t="s">
        <v>35</v>
      </c>
      <c r="C21" s="28" t="s">
        <v>65</v>
      </c>
      <c r="D21" s="24" t="s">
        <v>47</v>
      </c>
      <c r="E21" s="29" t="s">
        <v>66</v>
      </c>
      <c r="F21" s="30" t="s">
        <v>49</v>
      </c>
      <c r="G21" s="31">
        <v>500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34" t="s">
        <v>50</v>
      </c>
      <c r="E22" s="35" t="s">
        <v>67</v>
      </c>
    </row>
    <row r="23" spans="1:16" x14ac:dyDescent="0.2">
      <c r="A23" s="36" t="s">
        <v>52</v>
      </c>
      <c r="E23" s="37" t="s">
        <v>68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0+O8+O12+O34+O56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945</v>
      </c>
      <c r="I3" s="39">
        <f>0+I8+I12+I34+I56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945</v>
      </c>
      <c r="D4" s="2"/>
      <c r="E4" s="20" t="s">
        <v>946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6.75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x14ac:dyDescent="0.2">
      <c r="A11" s="36" t="s">
        <v>52</v>
      </c>
      <c r="E11" s="37" t="s">
        <v>947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</f>
        <v>0</v>
      </c>
      <c r="R12">
        <f>0+O13+O16+O19+O22+O25+O28+O31</f>
        <v>0</v>
      </c>
    </row>
    <row r="13" spans="1:18" x14ac:dyDescent="0.2">
      <c r="A13" s="24" t="s">
        <v>45</v>
      </c>
      <c r="B13" s="28" t="s">
        <v>23</v>
      </c>
      <c r="C13" s="28" t="s">
        <v>92</v>
      </c>
      <c r="D13" s="24" t="s">
        <v>47</v>
      </c>
      <c r="E13" s="29" t="s">
        <v>93</v>
      </c>
      <c r="F13" s="30" t="s">
        <v>79</v>
      </c>
      <c r="G13" s="31">
        <v>343.25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89.25" x14ac:dyDescent="0.2">
      <c r="A14" s="34" t="s">
        <v>50</v>
      </c>
      <c r="E14" s="35" t="s">
        <v>94</v>
      </c>
    </row>
    <row r="15" spans="1:18" x14ac:dyDescent="0.2">
      <c r="A15" s="38" t="s">
        <v>52</v>
      </c>
      <c r="E15" s="37" t="s">
        <v>948</v>
      </c>
    </row>
    <row r="16" spans="1:18" x14ac:dyDescent="0.2">
      <c r="A16" s="24" t="s">
        <v>45</v>
      </c>
      <c r="B16" s="28" t="s">
        <v>22</v>
      </c>
      <c r="C16" s="28" t="s">
        <v>97</v>
      </c>
      <c r="D16" s="24" t="s">
        <v>47</v>
      </c>
      <c r="E16" s="29" t="s">
        <v>98</v>
      </c>
      <c r="F16" s="30" t="s">
        <v>79</v>
      </c>
      <c r="G16" s="31">
        <v>343.25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38.25" x14ac:dyDescent="0.2">
      <c r="A17" s="34" t="s">
        <v>50</v>
      </c>
      <c r="E17" s="35" t="s">
        <v>99</v>
      </c>
    </row>
    <row r="18" spans="1:16" x14ac:dyDescent="0.2">
      <c r="A18" s="38" t="s">
        <v>52</v>
      </c>
      <c r="E18" s="37" t="s">
        <v>948</v>
      </c>
    </row>
    <row r="19" spans="1:16" x14ac:dyDescent="0.2">
      <c r="A19" s="24" t="s">
        <v>45</v>
      </c>
      <c r="B19" s="28" t="s">
        <v>33</v>
      </c>
      <c r="C19" s="28" t="s">
        <v>101</v>
      </c>
      <c r="D19" s="24" t="s">
        <v>47</v>
      </c>
      <c r="E19" s="29" t="s">
        <v>102</v>
      </c>
      <c r="F19" s="30" t="s">
        <v>79</v>
      </c>
      <c r="G19" s="31">
        <v>21.25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63.75" x14ac:dyDescent="0.2">
      <c r="A20" s="34" t="s">
        <v>50</v>
      </c>
      <c r="E20" s="35" t="s">
        <v>103</v>
      </c>
    </row>
    <row r="21" spans="1:16" x14ac:dyDescent="0.2">
      <c r="A21" s="38" t="s">
        <v>52</v>
      </c>
      <c r="E21" s="37" t="s">
        <v>949</v>
      </c>
    </row>
    <row r="22" spans="1:16" x14ac:dyDescent="0.2">
      <c r="A22" s="24" t="s">
        <v>45</v>
      </c>
      <c r="B22" s="28" t="s">
        <v>35</v>
      </c>
      <c r="C22" s="28" t="s">
        <v>105</v>
      </c>
      <c r="D22" s="24" t="s">
        <v>47</v>
      </c>
      <c r="E22" s="29" t="s">
        <v>106</v>
      </c>
      <c r="F22" s="30" t="s">
        <v>79</v>
      </c>
      <c r="G22" s="31">
        <v>3.75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51" x14ac:dyDescent="0.2">
      <c r="A23" s="34" t="s">
        <v>50</v>
      </c>
      <c r="E23" s="35" t="s">
        <v>107</v>
      </c>
    </row>
    <row r="24" spans="1:16" x14ac:dyDescent="0.2">
      <c r="A24" s="38" t="s">
        <v>52</v>
      </c>
      <c r="E24" s="37" t="s">
        <v>950</v>
      </c>
    </row>
    <row r="25" spans="1:16" x14ac:dyDescent="0.2">
      <c r="A25" s="24" t="s">
        <v>45</v>
      </c>
      <c r="B25" s="28" t="s">
        <v>37</v>
      </c>
      <c r="C25" s="28" t="s">
        <v>118</v>
      </c>
      <c r="D25" s="24" t="s">
        <v>47</v>
      </c>
      <c r="E25" s="29" t="s">
        <v>119</v>
      </c>
      <c r="F25" s="30" t="s">
        <v>79</v>
      </c>
      <c r="G25" s="31">
        <v>1150.05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51" x14ac:dyDescent="0.2">
      <c r="A26" s="34" t="s">
        <v>50</v>
      </c>
      <c r="E26" s="35" t="s">
        <v>120</v>
      </c>
    </row>
    <row r="27" spans="1:16" x14ac:dyDescent="0.2">
      <c r="A27" s="38" t="s">
        <v>52</v>
      </c>
      <c r="E27" s="37" t="s">
        <v>951</v>
      </c>
    </row>
    <row r="28" spans="1:16" x14ac:dyDescent="0.2">
      <c r="A28" s="24" t="s">
        <v>45</v>
      </c>
      <c r="B28" s="28" t="s">
        <v>96</v>
      </c>
      <c r="C28" s="28" t="s">
        <v>123</v>
      </c>
      <c r="D28" s="24" t="s">
        <v>47</v>
      </c>
      <c r="E28" s="29" t="s">
        <v>124</v>
      </c>
      <c r="F28" s="30" t="s">
        <v>79</v>
      </c>
      <c r="G28" s="31">
        <v>3.75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x14ac:dyDescent="0.2">
      <c r="A29" s="34" t="s">
        <v>50</v>
      </c>
      <c r="E29" s="35" t="s">
        <v>47</v>
      </c>
    </row>
    <row r="30" spans="1:16" x14ac:dyDescent="0.2">
      <c r="A30" s="38" t="s">
        <v>52</v>
      </c>
      <c r="E30" s="37" t="s">
        <v>952</v>
      </c>
    </row>
    <row r="31" spans="1:16" x14ac:dyDescent="0.2">
      <c r="A31" s="24" t="s">
        <v>45</v>
      </c>
      <c r="B31" s="28" t="s">
        <v>100</v>
      </c>
      <c r="C31" s="28" t="s">
        <v>127</v>
      </c>
      <c r="D31" s="24" t="s">
        <v>47</v>
      </c>
      <c r="E31" s="29" t="s">
        <v>128</v>
      </c>
      <c r="F31" s="30" t="s">
        <v>79</v>
      </c>
      <c r="G31" s="31">
        <v>202.95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38.25" x14ac:dyDescent="0.2">
      <c r="A32" s="34" t="s">
        <v>50</v>
      </c>
      <c r="E32" s="35" t="s">
        <v>129</v>
      </c>
    </row>
    <row r="33" spans="1:18" x14ac:dyDescent="0.2">
      <c r="A33" s="36" t="s">
        <v>52</v>
      </c>
      <c r="E33" s="37" t="s">
        <v>953</v>
      </c>
    </row>
    <row r="34" spans="1:18" ht="12.75" customHeight="1" x14ac:dyDescent="0.2">
      <c r="A34" s="12" t="s">
        <v>43</v>
      </c>
      <c r="B34" s="12"/>
      <c r="C34" s="40" t="s">
        <v>35</v>
      </c>
      <c r="D34" s="12"/>
      <c r="E34" s="26" t="s">
        <v>205</v>
      </c>
      <c r="F34" s="12"/>
      <c r="G34" s="12"/>
      <c r="H34" s="12"/>
      <c r="I34" s="41">
        <f>0+Q34</f>
        <v>0</v>
      </c>
      <c r="O34">
        <f>0+R34</f>
        <v>0</v>
      </c>
      <c r="Q34">
        <f>0+I35+I38+I41+I44+I47+I50+I53</f>
        <v>0</v>
      </c>
      <c r="R34">
        <f>0+O35+O38+O41+O44+O47+O50+O53</f>
        <v>0</v>
      </c>
    </row>
    <row r="35" spans="1:18" x14ac:dyDescent="0.2">
      <c r="A35" s="24" t="s">
        <v>45</v>
      </c>
      <c r="B35" s="28" t="s">
        <v>40</v>
      </c>
      <c r="C35" s="28" t="s">
        <v>585</v>
      </c>
      <c r="D35" s="24" t="s">
        <v>47</v>
      </c>
      <c r="E35" s="29" t="s">
        <v>586</v>
      </c>
      <c r="F35" s="30" t="s">
        <v>49</v>
      </c>
      <c r="G35" s="31">
        <v>848</v>
      </c>
      <c r="H35" s="32">
        <v>0</v>
      </c>
      <c r="I35" s="33">
        <f>ROUND(ROUND(H35,2)*ROUND(G35,3),2)</f>
        <v>0</v>
      </c>
      <c r="O35">
        <f>(I35*21)/100</f>
        <v>0</v>
      </c>
      <c r="P35" t="s">
        <v>23</v>
      </c>
    </row>
    <row r="36" spans="1:18" ht="25.5" x14ac:dyDescent="0.2">
      <c r="A36" s="34" t="s">
        <v>50</v>
      </c>
      <c r="E36" s="35" t="s">
        <v>587</v>
      </c>
    </row>
    <row r="37" spans="1:18" x14ac:dyDescent="0.2">
      <c r="A37" s="38" t="s">
        <v>52</v>
      </c>
      <c r="E37" s="37" t="s">
        <v>954</v>
      </c>
    </row>
    <row r="38" spans="1:18" x14ac:dyDescent="0.2">
      <c r="A38" s="24" t="s">
        <v>45</v>
      </c>
      <c r="B38" s="28" t="s">
        <v>42</v>
      </c>
      <c r="C38" s="28" t="s">
        <v>595</v>
      </c>
      <c r="D38" s="24" t="s">
        <v>47</v>
      </c>
      <c r="E38" s="29" t="s">
        <v>596</v>
      </c>
      <c r="F38" s="30" t="s">
        <v>49</v>
      </c>
      <c r="G38" s="31">
        <v>912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8" ht="25.5" x14ac:dyDescent="0.2">
      <c r="A39" s="34" t="s">
        <v>50</v>
      </c>
      <c r="E39" s="35" t="s">
        <v>597</v>
      </c>
    </row>
    <row r="40" spans="1:18" x14ac:dyDescent="0.2">
      <c r="A40" s="38" t="s">
        <v>52</v>
      </c>
      <c r="E40" s="37" t="s">
        <v>955</v>
      </c>
    </row>
    <row r="41" spans="1:18" x14ac:dyDescent="0.2">
      <c r="A41" s="24" t="s">
        <v>45</v>
      </c>
      <c r="B41" s="28" t="s">
        <v>113</v>
      </c>
      <c r="C41" s="28" t="s">
        <v>222</v>
      </c>
      <c r="D41" s="24" t="s">
        <v>47</v>
      </c>
      <c r="E41" s="29" t="s">
        <v>223</v>
      </c>
      <c r="F41" s="30" t="s">
        <v>79</v>
      </c>
      <c r="G41" s="31">
        <v>22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8" x14ac:dyDescent="0.2">
      <c r="A42" s="34" t="s">
        <v>50</v>
      </c>
      <c r="E42" s="35" t="s">
        <v>47</v>
      </c>
    </row>
    <row r="43" spans="1:18" x14ac:dyDescent="0.2">
      <c r="A43" s="38" t="s">
        <v>52</v>
      </c>
      <c r="E43" s="37" t="s">
        <v>956</v>
      </c>
    </row>
    <row r="44" spans="1:18" x14ac:dyDescent="0.2">
      <c r="A44" s="24" t="s">
        <v>45</v>
      </c>
      <c r="B44" s="28" t="s">
        <v>117</v>
      </c>
      <c r="C44" s="28" t="s">
        <v>226</v>
      </c>
      <c r="D44" s="24" t="s">
        <v>47</v>
      </c>
      <c r="E44" s="29" t="s">
        <v>227</v>
      </c>
      <c r="F44" s="30" t="s">
        <v>49</v>
      </c>
      <c r="G44" s="31">
        <v>840</v>
      </c>
      <c r="H44" s="32">
        <v>0</v>
      </c>
      <c r="I44" s="33">
        <f>ROUND(ROUND(H44,2)*ROUND(G44,3),2)</f>
        <v>0</v>
      </c>
      <c r="O44">
        <f>(I44*21)/100</f>
        <v>0</v>
      </c>
      <c r="P44" t="s">
        <v>23</v>
      </c>
    </row>
    <row r="45" spans="1:18" ht="25.5" x14ac:dyDescent="0.2">
      <c r="A45" s="34" t="s">
        <v>50</v>
      </c>
      <c r="E45" s="35" t="s">
        <v>228</v>
      </c>
    </row>
    <row r="46" spans="1:18" x14ac:dyDescent="0.2">
      <c r="A46" s="38" t="s">
        <v>52</v>
      </c>
      <c r="E46" s="37" t="s">
        <v>957</v>
      </c>
    </row>
    <row r="47" spans="1:18" x14ac:dyDescent="0.2">
      <c r="A47" s="24" t="s">
        <v>45</v>
      </c>
      <c r="B47" s="28" t="s">
        <v>122</v>
      </c>
      <c r="C47" s="28" t="s">
        <v>605</v>
      </c>
      <c r="D47" s="24" t="s">
        <v>47</v>
      </c>
      <c r="E47" s="29" t="s">
        <v>606</v>
      </c>
      <c r="F47" s="30" t="s">
        <v>49</v>
      </c>
      <c r="G47" s="31">
        <v>816</v>
      </c>
      <c r="H47" s="32">
        <v>0</v>
      </c>
      <c r="I47" s="33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34" t="s">
        <v>50</v>
      </c>
      <c r="E48" s="35" t="s">
        <v>607</v>
      </c>
    </row>
    <row r="49" spans="1:18" x14ac:dyDescent="0.2">
      <c r="A49" s="38" t="s">
        <v>52</v>
      </c>
      <c r="E49" s="37" t="s">
        <v>958</v>
      </c>
    </row>
    <row r="50" spans="1:18" x14ac:dyDescent="0.2">
      <c r="A50" s="24" t="s">
        <v>45</v>
      </c>
      <c r="B50" s="28" t="s">
        <v>126</v>
      </c>
      <c r="C50" s="28" t="s">
        <v>609</v>
      </c>
      <c r="D50" s="24" t="s">
        <v>47</v>
      </c>
      <c r="E50" s="29" t="s">
        <v>610</v>
      </c>
      <c r="F50" s="30" t="s">
        <v>49</v>
      </c>
      <c r="G50" s="31">
        <v>800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4" t="s">
        <v>50</v>
      </c>
      <c r="E51" s="35" t="s">
        <v>611</v>
      </c>
    </row>
    <row r="52" spans="1:18" x14ac:dyDescent="0.2">
      <c r="A52" s="38" t="s">
        <v>52</v>
      </c>
      <c r="E52" s="37" t="s">
        <v>959</v>
      </c>
    </row>
    <row r="53" spans="1:18" x14ac:dyDescent="0.2">
      <c r="A53" s="24" t="s">
        <v>45</v>
      </c>
      <c r="B53" s="28" t="s">
        <v>131</v>
      </c>
      <c r="C53" s="28" t="s">
        <v>613</v>
      </c>
      <c r="D53" s="24" t="s">
        <v>47</v>
      </c>
      <c r="E53" s="29" t="s">
        <v>614</v>
      </c>
      <c r="F53" s="30" t="s">
        <v>49</v>
      </c>
      <c r="G53" s="31">
        <v>820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ht="25.5" x14ac:dyDescent="0.2">
      <c r="A54" s="34" t="s">
        <v>50</v>
      </c>
      <c r="E54" s="35" t="s">
        <v>615</v>
      </c>
    </row>
    <row r="55" spans="1:18" x14ac:dyDescent="0.2">
      <c r="A55" s="36" t="s">
        <v>52</v>
      </c>
      <c r="E55" s="37" t="s">
        <v>960</v>
      </c>
    </row>
    <row r="56" spans="1:18" ht="12.75" customHeight="1" x14ac:dyDescent="0.2">
      <c r="A56" s="12" t="s">
        <v>43</v>
      </c>
      <c r="B56" s="12"/>
      <c r="C56" s="40" t="s">
        <v>40</v>
      </c>
      <c r="D56" s="12"/>
      <c r="E56" s="26" t="s">
        <v>282</v>
      </c>
      <c r="F56" s="12"/>
      <c r="G56" s="12"/>
      <c r="H56" s="12"/>
      <c r="I56" s="41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24" t="s">
        <v>45</v>
      </c>
      <c r="B57" s="28" t="s">
        <v>135</v>
      </c>
      <c r="C57" s="28" t="s">
        <v>634</v>
      </c>
      <c r="D57" s="24" t="s">
        <v>47</v>
      </c>
      <c r="E57" s="29" t="s">
        <v>635</v>
      </c>
      <c r="F57" s="30" t="s">
        <v>158</v>
      </c>
      <c r="G57" s="31">
        <v>20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8" ht="102" x14ac:dyDescent="0.2">
      <c r="A58" s="34" t="s">
        <v>50</v>
      </c>
      <c r="E58" s="35" t="s">
        <v>636</v>
      </c>
    </row>
    <row r="59" spans="1:18" x14ac:dyDescent="0.2">
      <c r="A59" s="36" t="s">
        <v>52</v>
      </c>
      <c r="E59" s="37" t="s">
        <v>961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0+O8+O12+O37+O44+O57+O70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962</v>
      </c>
      <c r="I3" s="39">
        <f>0+I8+I12+I37+I44+I57+I70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962</v>
      </c>
      <c r="D4" s="2"/>
      <c r="E4" s="20" t="s">
        <v>963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1478.52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964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</f>
        <v>0</v>
      </c>
      <c r="R12">
        <f>0+O13+O16+O19+O22+O25+O28+O31+O34</f>
        <v>0</v>
      </c>
    </row>
    <row r="13" spans="1:18" x14ac:dyDescent="0.2">
      <c r="A13" s="24" t="s">
        <v>45</v>
      </c>
      <c r="B13" s="28" t="s">
        <v>23</v>
      </c>
      <c r="C13" s="28" t="s">
        <v>101</v>
      </c>
      <c r="D13" s="24" t="s">
        <v>47</v>
      </c>
      <c r="E13" s="29" t="s">
        <v>102</v>
      </c>
      <c r="F13" s="30" t="s">
        <v>79</v>
      </c>
      <c r="G13" s="31">
        <v>4284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63.75" x14ac:dyDescent="0.2">
      <c r="A14" s="34" t="s">
        <v>50</v>
      </c>
      <c r="E14" s="35" t="s">
        <v>103</v>
      </c>
    </row>
    <row r="15" spans="1:18" x14ac:dyDescent="0.2">
      <c r="A15" s="38" t="s">
        <v>52</v>
      </c>
      <c r="E15" s="37" t="s">
        <v>965</v>
      </c>
    </row>
    <row r="16" spans="1:18" x14ac:dyDescent="0.2">
      <c r="A16" s="24" t="s">
        <v>45</v>
      </c>
      <c r="B16" s="28" t="s">
        <v>22</v>
      </c>
      <c r="C16" s="28" t="s">
        <v>105</v>
      </c>
      <c r="D16" s="24" t="s">
        <v>47</v>
      </c>
      <c r="E16" s="29" t="s">
        <v>106</v>
      </c>
      <c r="F16" s="30" t="s">
        <v>79</v>
      </c>
      <c r="G16" s="31">
        <v>756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51" x14ac:dyDescent="0.2">
      <c r="A17" s="34" t="s">
        <v>50</v>
      </c>
      <c r="E17" s="35" t="s">
        <v>107</v>
      </c>
    </row>
    <row r="18" spans="1:16" x14ac:dyDescent="0.2">
      <c r="A18" s="38" t="s">
        <v>52</v>
      </c>
      <c r="E18" s="37" t="s">
        <v>966</v>
      </c>
    </row>
    <row r="19" spans="1:16" x14ac:dyDescent="0.2">
      <c r="A19" s="24" t="s">
        <v>45</v>
      </c>
      <c r="B19" s="28" t="s">
        <v>33</v>
      </c>
      <c r="C19" s="28" t="s">
        <v>118</v>
      </c>
      <c r="D19" s="24" t="s">
        <v>47</v>
      </c>
      <c r="E19" s="29" t="s">
        <v>119</v>
      </c>
      <c r="F19" s="30" t="s">
        <v>79</v>
      </c>
      <c r="G19" s="31">
        <v>131.75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51" x14ac:dyDescent="0.2">
      <c r="A20" s="34" t="s">
        <v>50</v>
      </c>
      <c r="E20" s="35" t="s">
        <v>120</v>
      </c>
    </row>
    <row r="21" spans="1:16" x14ac:dyDescent="0.2">
      <c r="A21" s="38" t="s">
        <v>52</v>
      </c>
      <c r="E21" s="37" t="s">
        <v>967</v>
      </c>
    </row>
    <row r="22" spans="1:16" x14ac:dyDescent="0.2">
      <c r="A22" s="24" t="s">
        <v>45</v>
      </c>
      <c r="B22" s="28" t="s">
        <v>35</v>
      </c>
      <c r="C22" s="28" t="s">
        <v>123</v>
      </c>
      <c r="D22" s="24" t="s">
        <v>47</v>
      </c>
      <c r="E22" s="29" t="s">
        <v>124</v>
      </c>
      <c r="F22" s="30" t="s">
        <v>79</v>
      </c>
      <c r="G22" s="31">
        <v>756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34" t="s">
        <v>50</v>
      </c>
      <c r="E23" s="35" t="s">
        <v>47</v>
      </c>
    </row>
    <row r="24" spans="1:16" x14ac:dyDescent="0.2">
      <c r="A24" s="38" t="s">
        <v>52</v>
      </c>
      <c r="E24" s="37" t="s">
        <v>968</v>
      </c>
    </row>
    <row r="25" spans="1:16" x14ac:dyDescent="0.2">
      <c r="A25" s="24" t="s">
        <v>45</v>
      </c>
      <c r="B25" s="28" t="s">
        <v>37</v>
      </c>
      <c r="C25" s="28" t="s">
        <v>127</v>
      </c>
      <c r="D25" s="24" t="s">
        <v>47</v>
      </c>
      <c r="E25" s="29" t="s">
        <v>128</v>
      </c>
      <c r="F25" s="30" t="s">
        <v>79</v>
      </c>
      <c r="G25" s="31">
        <v>23.25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129</v>
      </c>
    </row>
    <row r="27" spans="1:16" x14ac:dyDescent="0.2">
      <c r="A27" s="38" t="s">
        <v>52</v>
      </c>
      <c r="E27" s="37" t="s">
        <v>969</v>
      </c>
    </row>
    <row r="28" spans="1:16" x14ac:dyDescent="0.2">
      <c r="A28" s="24" t="s">
        <v>45</v>
      </c>
      <c r="B28" s="28" t="s">
        <v>96</v>
      </c>
      <c r="C28" s="28" t="s">
        <v>136</v>
      </c>
      <c r="D28" s="24" t="s">
        <v>47</v>
      </c>
      <c r="E28" s="29" t="s">
        <v>137</v>
      </c>
      <c r="F28" s="30" t="s">
        <v>49</v>
      </c>
      <c r="G28" s="31">
        <v>1133.3330000000001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x14ac:dyDescent="0.2">
      <c r="A29" s="34" t="s">
        <v>50</v>
      </c>
      <c r="E29" s="35" t="s">
        <v>383</v>
      </c>
    </row>
    <row r="30" spans="1:16" ht="25.5" x14ac:dyDescent="0.2">
      <c r="A30" s="38" t="s">
        <v>52</v>
      </c>
      <c r="E30" s="37" t="s">
        <v>970</v>
      </c>
    </row>
    <row r="31" spans="1:16" x14ac:dyDescent="0.2">
      <c r="A31" s="24" t="s">
        <v>45</v>
      </c>
      <c r="B31" s="28" t="s">
        <v>100</v>
      </c>
      <c r="C31" s="28" t="s">
        <v>140</v>
      </c>
      <c r="D31" s="24" t="s">
        <v>47</v>
      </c>
      <c r="E31" s="29" t="s">
        <v>141</v>
      </c>
      <c r="F31" s="30" t="s">
        <v>79</v>
      </c>
      <c r="G31" s="31">
        <v>170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25.5" x14ac:dyDescent="0.2">
      <c r="A32" s="34" t="s">
        <v>50</v>
      </c>
      <c r="E32" s="35" t="s">
        <v>142</v>
      </c>
    </row>
    <row r="33" spans="1:18" x14ac:dyDescent="0.2">
      <c r="A33" s="38" t="s">
        <v>52</v>
      </c>
      <c r="E33" s="37" t="s">
        <v>971</v>
      </c>
    </row>
    <row r="34" spans="1:18" x14ac:dyDescent="0.2">
      <c r="A34" s="24" t="s">
        <v>45</v>
      </c>
      <c r="B34" s="28" t="s">
        <v>40</v>
      </c>
      <c r="C34" s="28" t="s">
        <v>145</v>
      </c>
      <c r="D34" s="24" t="s">
        <v>47</v>
      </c>
      <c r="E34" s="29" t="s">
        <v>146</v>
      </c>
      <c r="F34" s="30" t="s">
        <v>49</v>
      </c>
      <c r="G34" s="31">
        <v>1133.3330000000001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ht="51" x14ac:dyDescent="0.2">
      <c r="A35" s="34" t="s">
        <v>50</v>
      </c>
      <c r="E35" s="35" t="s">
        <v>147</v>
      </c>
    </row>
    <row r="36" spans="1:18" x14ac:dyDescent="0.2">
      <c r="A36" s="36" t="s">
        <v>52</v>
      </c>
      <c r="E36" s="37" t="s">
        <v>972</v>
      </c>
    </row>
    <row r="37" spans="1:18" ht="12.75" customHeight="1" x14ac:dyDescent="0.2">
      <c r="A37" s="12" t="s">
        <v>43</v>
      </c>
      <c r="B37" s="12"/>
      <c r="C37" s="40" t="s">
        <v>23</v>
      </c>
      <c r="D37" s="12"/>
      <c r="E37" s="26" t="s">
        <v>149</v>
      </c>
      <c r="F37" s="12"/>
      <c r="G37" s="12"/>
      <c r="H37" s="12"/>
      <c r="I37" s="41">
        <f>0+Q37</f>
        <v>0</v>
      </c>
      <c r="O37">
        <f>0+R37</f>
        <v>0</v>
      </c>
      <c r="Q37">
        <f>0+I38+I41</f>
        <v>0</v>
      </c>
      <c r="R37">
        <f>0+O38+O41</f>
        <v>0</v>
      </c>
    </row>
    <row r="38" spans="1:18" x14ac:dyDescent="0.2">
      <c r="A38" s="24" t="s">
        <v>45</v>
      </c>
      <c r="B38" s="28" t="s">
        <v>42</v>
      </c>
      <c r="C38" s="28" t="s">
        <v>151</v>
      </c>
      <c r="D38" s="24" t="s">
        <v>47</v>
      </c>
      <c r="E38" s="29" t="s">
        <v>152</v>
      </c>
      <c r="F38" s="30" t="s">
        <v>49</v>
      </c>
      <c r="G38" s="31">
        <v>348.8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4" t="s">
        <v>50</v>
      </c>
      <c r="E39" s="35" t="s">
        <v>153</v>
      </c>
    </row>
    <row r="40" spans="1:18" x14ac:dyDescent="0.2">
      <c r="A40" s="38" t="s">
        <v>52</v>
      </c>
      <c r="E40" s="37" t="s">
        <v>973</v>
      </c>
    </row>
    <row r="41" spans="1:18" x14ac:dyDescent="0.2">
      <c r="A41" s="24" t="s">
        <v>45</v>
      </c>
      <c r="B41" s="28" t="s">
        <v>113</v>
      </c>
      <c r="C41" s="28" t="s">
        <v>156</v>
      </c>
      <c r="D41" s="24" t="s">
        <v>47</v>
      </c>
      <c r="E41" s="29" t="s">
        <v>157</v>
      </c>
      <c r="F41" s="30" t="s">
        <v>158</v>
      </c>
      <c r="G41" s="31">
        <v>436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8" ht="25.5" x14ac:dyDescent="0.2">
      <c r="A42" s="34" t="s">
        <v>50</v>
      </c>
      <c r="E42" s="35" t="s">
        <v>159</v>
      </c>
    </row>
    <row r="43" spans="1:18" x14ac:dyDescent="0.2">
      <c r="A43" s="36" t="s">
        <v>52</v>
      </c>
      <c r="E43" s="37" t="s">
        <v>974</v>
      </c>
    </row>
    <row r="44" spans="1:18" ht="12.75" customHeight="1" x14ac:dyDescent="0.2">
      <c r="A44" s="12" t="s">
        <v>43</v>
      </c>
      <c r="B44" s="12"/>
      <c r="C44" s="40" t="s">
        <v>35</v>
      </c>
      <c r="D44" s="12"/>
      <c r="E44" s="26" t="s">
        <v>205</v>
      </c>
      <c r="F44" s="12"/>
      <c r="G44" s="12"/>
      <c r="H44" s="12"/>
      <c r="I44" s="41">
        <f>0+Q44</f>
        <v>0</v>
      </c>
      <c r="O44">
        <f>0+R44</f>
        <v>0</v>
      </c>
      <c r="Q44">
        <f>0+I45+I48+I51+I54</f>
        <v>0</v>
      </c>
      <c r="R44">
        <f>0+O45+O48+O51+O54</f>
        <v>0</v>
      </c>
    </row>
    <row r="45" spans="1:18" x14ac:dyDescent="0.2">
      <c r="A45" s="24" t="s">
        <v>45</v>
      </c>
      <c r="B45" s="28" t="s">
        <v>117</v>
      </c>
      <c r="C45" s="28" t="s">
        <v>212</v>
      </c>
      <c r="D45" s="24" t="s">
        <v>47</v>
      </c>
      <c r="E45" s="29" t="s">
        <v>213</v>
      </c>
      <c r="F45" s="30" t="s">
        <v>49</v>
      </c>
      <c r="G45" s="31">
        <v>1230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8" x14ac:dyDescent="0.2">
      <c r="A46" s="34" t="s">
        <v>50</v>
      </c>
      <c r="E46" s="35" t="s">
        <v>975</v>
      </c>
    </row>
    <row r="47" spans="1:18" x14ac:dyDescent="0.2">
      <c r="A47" s="38" t="s">
        <v>52</v>
      </c>
      <c r="E47" s="37" t="s">
        <v>976</v>
      </c>
    </row>
    <row r="48" spans="1:18" x14ac:dyDescent="0.2">
      <c r="A48" s="24" t="s">
        <v>45</v>
      </c>
      <c r="B48" s="28" t="s">
        <v>122</v>
      </c>
      <c r="C48" s="28" t="s">
        <v>977</v>
      </c>
      <c r="D48" s="24" t="s">
        <v>47</v>
      </c>
      <c r="E48" s="29" t="s">
        <v>978</v>
      </c>
      <c r="F48" s="30" t="s">
        <v>49</v>
      </c>
      <c r="G48" s="31">
        <v>1230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34" t="s">
        <v>50</v>
      </c>
      <c r="E49" s="35" t="s">
        <v>979</v>
      </c>
    </row>
    <row r="50" spans="1:18" x14ac:dyDescent="0.2">
      <c r="A50" s="38" t="s">
        <v>52</v>
      </c>
      <c r="E50" s="37" t="s">
        <v>976</v>
      </c>
    </row>
    <row r="51" spans="1:18" x14ac:dyDescent="0.2">
      <c r="A51" s="24" t="s">
        <v>45</v>
      </c>
      <c r="B51" s="28" t="s">
        <v>126</v>
      </c>
      <c r="C51" s="28" t="s">
        <v>605</v>
      </c>
      <c r="D51" s="24" t="s">
        <v>47</v>
      </c>
      <c r="E51" s="29" t="s">
        <v>606</v>
      </c>
      <c r="F51" s="30" t="s">
        <v>49</v>
      </c>
      <c r="G51" s="31">
        <v>1230</v>
      </c>
      <c r="H51" s="32">
        <v>0</v>
      </c>
      <c r="I51" s="33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34" t="s">
        <v>50</v>
      </c>
      <c r="E52" s="35" t="s">
        <v>980</v>
      </c>
    </row>
    <row r="53" spans="1:18" x14ac:dyDescent="0.2">
      <c r="A53" s="38" t="s">
        <v>52</v>
      </c>
      <c r="E53" s="37" t="s">
        <v>976</v>
      </c>
    </row>
    <row r="54" spans="1:18" x14ac:dyDescent="0.2">
      <c r="A54" s="24" t="s">
        <v>45</v>
      </c>
      <c r="B54" s="28" t="s">
        <v>131</v>
      </c>
      <c r="C54" s="28" t="s">
        <v>981</v>
      </c>
      <c r="D54" s="24" t="s">
        <v>47</v>
      </c>
      <c r="E54" s="29" t="s">
        <v>982</v>
      </c>
      <c r="F54" s="30" t="s">
        <v>49</v>
      </c>
      <c r="G54" s="31">
        <v>1230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4" t="s">
        <v>50</v>
      </c>
      <c r="E55" s="35" t="s">
        <v>983</v>
      </c>
    </row>
    <row r="56" spans="1:18" x14ac:dyDescent="0.2">
      <c r="A56" s="36" t="s">
        <v>52</v>
      </c>
      <c r="E56" s="37" t="s">
        <v>976</v>
      </c>
    </row>
    <row r="57" spans="1:18" ht="12.75" customHeight="1" x14ac:dyDescent="0.2">
      <c r="A57" s="12" t="s">
        <v>43</v>
      </c>
      <c r="B57" s="12"/>
      <c r="C57" s="40" t="s">
        <v>100</v>
      </c>
      <c r="D57" s="12"/>
      <c r="E57" s="26" t="s">
        <v>258</v>
      </c>
      <c r="F57" s="12"/>
      <c r="G57" s="12"/>
      <c r="H57" s="12"/>
      <c r="I57" s="41">
        <f>0+Q57</f>
        <v>0</v>
      </c>
      <c r="O57">
        <f>0+R57</f>
        <v>0</v>
      </c>
      <c r="Q57">
        <f>0+I58+I61+I64+I67</f>
        <v>0</v>
      </c>
      <c r="R57">
        <f>0+O58+O61+O64+O67</f>
        <v>0</v>
      </c>
    </row>
    <row r="58" spans="1:18" x14ac:dyDescent="0.2">
      <c r="A58" s="24" t="s">
        <v>45</v>
      </c>
      <c r="B58" s="28" t="s">
        <v>135</v>
      </c>
      <c r="C58" s="28" t="s">
        <v>264</v>
      </c>
      <c r="D58" s="24" t="s">
        <v>47</v>
      </c>
      <c r="E58" s="29" t="s">
        <v>265</v>
      </c>
      <c r="F58" s="30" t="s">
        <v>56</v>
      </c>
      <c r="G58" s="31">
        <v>4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4" t="s">
        <v>50</v>
      </c>
      <c r="E59" s="35" t="s">
        <v>266</v>
      </c>
    </row>
    <row r="60" spans="1:18" x14ac:dyDescent="0.2">
      <c r="A60" s="38" t="s">
        <v>52</v>
      </c>
      <c r="E60" s="37" t="s">
        <v>984</v>
      </c>
    </row>
    <row r="61" spans="1:18" x14ac:dyDescent="0.2">
      <c r="A61" s="24" t="s">
        <v>45</v>
      </c>
      <c r="B61" s="28" t="s">
        <v>139</v>
      </c>
      <c r="C61" s="28" t="s">
        <v>985</v>
      </c>
      <c r="D61" s="24" t="s">
        <v>47</v>
      </c>
      <c r="E61" s="29" t="s">
        <v>986</v>
      </c>
      <c r="F61" s="30" t="s">
        <v>56</v>
      </c>
      <c r="G61" s="31">
        <v>2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8" x14ac:dyDescent="0.2">
      <c r="A62" s="34" t="s">
        <v>50</v>
      </c>
      <c r="E62" s="35" t="s">
        <v>987</v>
      </c>
    </row>
    <row r="63" spans="1:18" x14ac:dyDescent="0.2">
      <c r="A63" s="38" t="s">
        <v>52</v>
      </c>
      <c r="E63" s="37" t="s">
        <v>988</v>
      </c>
    </row>
    <row r="64" spans="1:18" x14ac:dyDescent="0.2">
      <c r="A64" s="24" t="s">
        <v>45</v>
      </c>
      <c r="B64" s="28" t="s">
        <v>144</v>
      </c>
      <c r="C64" s="28" t="s">
        <v>269</v>
      </c>
      <c r="D64" s="24" t="s">
        <v>47</v>
      </c>
      <c r="E64" s="29" t="s">
        <v>270</v>
      </c>
      <c r="F64" s="30" t="s">
        <v>56</v>
      </c>
      <c r="G64" s="31">
        <v>2</v>
      </c>
      <c r="H64" s="32">
        <v>0</v>
      </c>
      <c r="I64" s="33">
        <f>ROUND(ROUND(H64,2)*ROUND(G64,3),2)</f>
        <v>0</v>
      </c>
      <c r="O64">
        <f>(I64*21)/100</f>
        <v>0</v>
      </c>
      <c r="P64" t="s">
        <v>23</v>
      </c>
    </row>
    <row r="65" spans="1:18" x14ac:dyDescent="0.2">
      <c r="A65" s="34" t="s">
        <v>50</v>
      </c>
      <c r="E65" s="35" t="s">
        <v>989</v>
      </c>
    </row>
    <row r="66" spans="1:18" x14ac:dyDescent="0.2">
      <c r="A66" s="38" t="s">
        <v>52</v>
      </c>
      <c r="E66" s="37" t="s">
        <v>990</v>
      </c>
    </row>
    <row r="67" spans="1:18" x14ac:dyDescent="0.2">
      <c r="A67" s="24" t="s">
        <v>45</v>
      </c>
      <c r="B67" s="28" t="s">
        <v>150</v>
      </c>
      <c r="C67" s="28" t="s">
        <v>279</v>
      </c>
      <c r="D67" s="24" t="s">
        <v>47</v>
      </c>
      <c r="E67" s="29" t="s">
        <v>280</v>
      </c>
      <c r="F67" s="30" t="s">
        <v>56</v>
      </c>
      <c r="G67" s="31">
        <v>4</v>
      </c>
      <c r="H67" s="32">
        <v>0</v>
      </c>
      <c r="I67" s="33">
        <f>ROUND(ROUND(H67,2)*ROUND(G67,3),2)</f>
        <v>0</v>
      </c>
      <c r="O67">
        <f>(I67*21)/100</f>
        <v>0</v>
      </c>
      <c r="P67" t="s">
        <v>23</v>
      </c>
    </row>
    <row r="68" spans="1:18" x14ac:dyDescent="0.2">
      <c r="A68" s="34" t="s">
        <v>50</v>
      </c>
      <c r="E68" s="35" t="s">
        <v>47</v>
      </c>
    </row>
    <row r="69" spans="1:18" ht="38.25" x14ac:dyDescent="0.2">
      <c r="A69" s="36" t="s">
        <v>52</v>
      </c>
      <c r="E69" s="37" t="s">
        <v>991</v>
      </c>
    </row>
    <row r="70" spans="1:18" ht="12.75" customHeight="1" x14ac:dyDescent="0.2">
      <c r="A70" s="12" t="s">
        <v>43</v>
      </c>
      <c r="B70" s="12"/>
      <c r="C70" s="40" t="s">
        <v>40</v>
      </c>
      <c r="D70" s="12"/>
      <c r="E70" s="26" t="s">
        <v>282</v>
      </c>
      <c r="F70" s="12"/>
      <c r="G70" s="12"/>
      <c r="H70" s="12"/>
      <c r="I70" s="41">
        <f>0+Q70</f>
        <v>0</v>
      </c>
      <c r="O70">
        <f>0+R70</f>
        <v>0</v>
      </c>
      <c r="Q70">
        <f>0+I71+I74+I77+I80+I83</f>
        <v>0</v>
      </c>
      <c r="R70">
        <f>0+O71+O74+O77+O80+O83</f>
        <v>0</v>
      </c>
    </row>
    <row r="71" spans="1:18" x14ac:dyDescent="0.2">
      <c r="A71" s="24" t="s">
        <v>45</v>
      </c>
      <c r="B71" s="28" t="s">
        <v>155</v>
      </c>
      <c r="C71" s="28" t="s">
        <v>992</v>
      </c>
      <c r="D71" s="24" t="s">
        <v>47</v>
      </c>
      <c r="E71" s="29" t="s">
        <v>993</v>
      </c>
      <c r="F71" s="30" t="s">
        <v>158</v>
      </c>
      <c r="G71" s="31">
        <v>168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34" t="s">
        <v>50</v>
      </c>
      <c r="E72" s="35" t="s">
        <v>994</v>
      </c>
    </row>
    <row r="73" spans="1:18" x14ac:dyDescent="0.2">
      <c r="A73" s="38" t="s">
        <v>52</v>
      </c>
      <c r="E73" s="37" t="s">
        <v>995</v>
      </c>
    </row>
    <row r="74" spans="1:18" x14ac:dyDescent="0.2">
      <c r="A74" s="24" t="s">
        <v>45</v>
      </c>
      <c r="B74" s="28" t="s">
        <v>161</v>
      </c>
      <c r="C74" s="28" t="s">
        <v>996</v>
      </c>
      <c r="D74" s="24" t="s">
        <v>47</v>
      </c>
      <c r="E74" s="29" t="s">
        <v>997</v>
      </c>
      <c r="F74" s="30" t="s">
        <v>79</v>
      </c>
      <c r="G74" s="31">
        <v>59.1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34" t="s">
        <v>50</v>
      </c>
      <c r="E75" s="35" t="s">
        <v>47</v>
      </c>
    </row>
    <row r="76" spans="1:18" ht="38.25" x14ac:dyDescent="0.2">
      <c r="A76" s="38" t="s">
        <v>52</v>
      </c>
      <c r="E76" s="37" t="s">
        <v>998</v>
      </c>
    </row>
    <row r="77" spans="1:18" x14ac:dyDescent="0.2">
      <c r="A77" s="24" t="s">
        <v>45</v>
      </c>
      <c r="B77" s="28" t="s">
        <v>166</v>
      </c>
      <c r="C77" s="28" t="s">
        <v>625</v>
      </c>
      <c r="D77" s="24" t="s">
        <v>47</v>
      </c>
      <c r="E77" s="29" t="s">
        <v>626</v>
      </c>
      <c r="F77" s="30" t="s">
        <v>158</v>
      </c>
      <c r="G77" s="31">
        <v>900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8" x14ac:dyDescent="0.2">
      <c r="A78" s="34" t="s">
        <v>50</v>
      </c>
      <c r="E78" s="35" t="s">
        <v>291</v>
      </c>
    </row>
    <row r="79" spans="1:18" x14ac:dyDescent="0.2">
      <c r="A79" s="38" t="s">
        <v>52</v>
      </c>
      <c r="E79" s="37" t="s">
        <v>999</v>
      </c>
    </row>
    <row r="80" spans="1:18" ht="25.5" x14ac:dyDescent="0.2">
      <c r="A80" s="24" t="s">
        <v>45</v>
      </c>
      <c r="B80" s="28" t="s">
        <v>172</v>
      </c>
      <c r="C80" s="28" t="s">
        <v>298</v>
      </c>
      <c r="D80" s="24" t="s">
        <v>168</v>
      </c>
      <c r="E80" s="29" t="s">
        <v>299</v>
      </c>
      <c r="F80" s="30" t="s">
        <v>158</v>
      </c>
      <c r="G80" s="31">
        <v>190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34" t="s">
        <v>50</v>
      </c>
      <c r="E81" s="35" t="s">
        <v>300</v>
      </c>
    </row>
    <row r="82" spans="1:16" x14ac:dyDescent="0.2">
      <c r="A82" s="38" t="s">
        <v>52</v>
      </c>
      <c r="E82" s="37" t="s">
        <v>1000</v>
      </c>
    </row>
    <row r="83" spans="1:16" ht="25.5" x14ac:dyDescent="0.2">
      <c r="A83" s="24" t="s">
        <v>45</v>
      </c>
      <c r="B83" s="28" t="s">
        <v>176</v>
      </c>
      <c r="C83" s="28" t="s">
        <v>298</v>
      </c>
      <c r="D83" s="24" t="s">
        <v>173</v>
      </c>
      <c r="E83" s="29" t="s">
        <v>299</v>
      </c>
      <c r="F83" s="30" t="s">
        <v>158</v>
      </c>
      <c r="G83" s="31">
        <v>19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6" x14ac:dyDescent="0.2">
      <c r="A84" s="34" t="s">
        <v>50</v>
      </c>
      <c r="E84" s="35" t="s">
        <v>300</v>
      </c>
    </row>
    <row r="85" spans="1:16" x14ac:dyDescent="0.2">
      <c r="A85" s="36" t="s">
        <v>52</v>
      </c>
      <c r="E85" s="37" t="s">
        <v>1001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0+O8+O12+O43+O50+O63+O67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1002</v>
      </c>
      <c r="I3" s="39">
        <f>0+I8+I12+I43+I50+I63+I67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1002</v>
      </c>
      <c r="D4" s="2"/>
      <c r="E4" s="20" t="s">
        <v>1003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516.24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1004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</f>
        <v>0</v>
      </c>
      <c r="R12">
        <f>0+O13+O16+O19+O22+O25+O28+O31+O34+O37+O40</f>
        <v>0</v>
      </c>
    </row>
    <row r="13" spans="1:18" x14ac:dyDescent="0.2">
      <c r="A13" s="24" t="s">
        <v>45</v>
      </c>
      <c r="B13" s="28" t="s">
        <v>23</v>
      </c>
      <c r="C13" s="28" t="s">
        <v>92</v>
      </c>
      <c r="D13" s="24" t="s">
        <v>47</v>
      </c>
      <c r="E13" s="29" t="s">
        <v>93</v>
      </c>
      <c r="F13" s="30" t="s">
        <v>79</v>
      </c>
      <c r="G13" s="31">
        <v>322.5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89.25" x14ac:dyDescent="0.2">
      <c r="A14" s="34" t="s">
        <v>50</v>
      </c>
      <c r="E14" s="35" t="s">
        <v>94</v>
      </c>
    </row>
    <row r="15" spans="1:18" x14ac:dyDescent="0.2">
      <c r="A15" s="38" t="s">
        <v>52</v>
      </c>
      <c r="E15" s="37" t="s">
        <v>1005</v>
      </c>
    </row>
    <row r="16" spans="1:18" x14ac:dyDescent="0.2">
      <c r="A16" s="24" t="s">
        <v>45</v>
      </c>
      <c r="B16" s="28" t="s">
        <v>22</v>
      </c>
      <c r="C16" s="28" t="s">
        <v>97</v>
      </c>
      <c r="D16" s="24" t="s">
        <v>47</v>
      </c>
      <c r="E16" s="29" t="s">
        <v>98</v>
      </c>
      <c r="F16" s="30" t="s">
        <v>79</v>
      </c>
      <c r="G16" s="31">
        <v>322.5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38.25" x14ac:dyDescent="0.2">
      <c r="A17" s="34" t="s">
        <v>50</v>
      </c>
      <c r="E17" s="35" t="s">
        <v>99</v>
      </c>
    </row>
    <row r="18" spans="1:16" x14ac:dyDescent="0.2">
      <c r="A18" s="38" t="s">
        <v>52</v>
      </c>
      <c r="E18" s="37" t="s">
        <v>1005</v>
      </c>
    </row>
    <row r="19" spans="1:16" x14ac:dyDescent="0.2">
      <c r="A19" s="24" t="s">
        <v>45</v>
      </c>
      <c r="B19" s="28" t="s">
        <v>33</v>
      </c>
      <c r="C19" s="28" t="s">
        <v>101</v>
      </c>
      <c r="D19" s="24" t="s">
        <v>47</v>
      </c>
      <c r="E19" s="29" t="s">
        <v>102</v>
      </c>
      <c r="F19" s="30" t="s">
        <v>79</v>
      </c>
      <c r="G19" s="31">
        <v>1523.2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63.75" x14ac:dyDescent="0.2">
      <c r="A20" s="34" t="s">
        <v>50</v>
      </c>
      <c r="E20" s="35" t="s">
        <v>103</v>
      </c>
    </row>
    <row r="21" spans="1:16" x14ac:dyDescent="0.2">
      <c r="A21" s="38" t="s">
        <v>52</v>
      </c>
      <c r="E21" s="37" t="s">
        <v>1006</v>
      </c>
    </row>
    <row r="22" spans="1:16" x14ac:dyDescent="0.2">
      <c r="A22" s="24" t="s">
        <v>45</v>
      </c>
      <c r="B22" s="28" t="s">
        <v>35</v>
      </c>
      <c r="C22" s="28" t="s">
        <v>105</v>
      </c>
      <c r="D22" s="24" t="s">
        <v>47</v>
      </c>
      <c r="E22" s="29" t="s">
        <v>106</v>
      </c>
      <c r="F22" s="30" t="s">
        <v>79</v>
      </c>
      <c r="G22" s="31">
        <v>268.8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51" x14ac:dyDescent="0.2">
      <c r="A23" s="34" t="s">
        <v>50</v>
      </c>
      <c r="E23" s="35" t="s">
        <v>107</v>
      </c>
    </row>
    <row r="24" spans="1:16" x14ac:dyDescent="0.2">
      <c r="A24" s="38" t="s">
        <v>52</v>
      </c>
      <c r="E24" s="37" t="s">
        <v>1007</v>
      </c>
    </row>
    <row r="25" spans="1:16" x14ac:dyDescent="0.2">
      <c r="A25" s="24" t="s">
        <v>45</v>
      </c>
      <c r="B25" s="28" t="s">
        <v>37</v>
      </c>
      <c r="C25" s="28" t="s">
        <v>118</v>
      </c>
      <c r="D25" s="24" t="s">
        <v>47</v>
      </c>
      <c r="E25" s="29" t="s">
        <v>119</v>
      </c>
      <c r="F25" s="30" t="s">
        <v>79</v>
      </c>
      <c r="G25" s="31">
        <v>902.7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51" x14ac:dyDescent="0.2">
      <c r="A26" s="34" t="s">
        <v>50</v>
      </c>
      <c r="E26" s="35" t="s">
        <v>120</v>
      </c>
    </row>
    <row r="27" spans="1:16" x14ac:dyDescent="0.2">
      <c r="A27" s="38" t="s">
        <v>52</v>
      </c>
      <c r="E27" s="37" t="s">
        <v>1008</v>
      </c>
    </row>
    <row r="28" spans="1:16" x14ac:dyDescent="0.2">
      <c r="A28" s="24" t="s">
        <v>45</v>
      </c>
      <c r="B28" s="28" t="s">
        <v>96</v>
      </c>
      <c r="C28" s="28" t="s">
        <v>123</v>
      </c>
      <c r="D28" s="24" t="s">
        <v>47</v>
      </c>
      <c r="E28" s="29" t="s">
        <v>124</v>
      </c>
      <c r="F28" s="30" t="s">
        <v>79</v>
      </c>
      <c r="G28" s="31">
        <v>268.8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x14ac:dyDescent="0.2">
      <c r="A29" s="34" t="s">
        <v>50</v>
      </c>
      <c r="E29" s="35" t="s">
        <v>47</v>
      </c>
    </row>
    <row r="30" spans="1:16" x14ac:dyDescent="0.2">
      <c r="A30" s="38" t="s">
        <v>52</v>
      </c>
      <c r="E30" s="37" t="s">
        <v>1009</v>
      </c>
    </row>
    <row r="31" spans="1:16" x14ac:dyDescent="0.2">
      <c r="A31" s="24" t="s">
        <v>45</v>
      </c>
      <c r="B31" s="28" t="s">
        <v>100</v>
      </c>
      <c r="C31" s="28" t="s">
        <v>127</v>
      </c>
      <c r="D31" s="24" t="s">
        <v>47</v>
      </c>
      <c r="E31" s="29" t="s">
        <v>128</v>
      </c>
      <c r="F31" s="30" t="s">
        <v>79</v>
      </c>
      <c r="G31" s="31">
        <v>159.30000000000001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38.25" x14ac:dyDescent="0.2">
      <c r="A32" s="34" t="s">
        <v>50</v>
      </c>
      <c r="E32" s="35" t="s">
        <v>129</v>
      </c>
    </row>
    <row r="33" spans="1:18" x14ac:dyDescent="0.2">
      <c r="A33" s="38" t="s">
        <v>52</v>
      </c>
      <c r="E33" s="37" t="s">
        <v>1010</v>
      </c>
    </row>
    <row r="34" spans="1:18" x14ac:dyDescent="0.2">
      <c r="A34" s="24" t="s">
        <v>45</v>
      </c>
      <c r="B34" s="28" t="s">
        <v>40</v>
      </c>
      <c r="C34" s="28" t="s">
        <v>136</v>
      </c>
      <c r="D34" s="24" t="s">
        <v>47</v>
      </c>
      <c r="E34" s="29" t="s">
        <v>137</v>
      </c>
      <c r="F34" s="30" t="s">
        <v>49</v>
      </c>
      <c r="G34" s="31">
        <v>1560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50</v>
      </c>
      <c r="E35" s="35" t="s">
        <v>383</v>
      </c>
    </row>
    <row r="36" spans="1:18" ht="25.5" x14ac:dyDescent="0.2">
      <c r="A36" s="38" t="s">
        <v>52</v>
      </c>
      <c r="E36" s="37" t="s">
        <v>1011</v>
      </c>
    </row>
    <row r="37" spans="1:18" x14ac:dyDescent="0.2">
      <c r="A37" s="24" t="s">
        <v>45</v>
      </c>
      <c r="B37" s="28" t="s">
        <v>42</v>
      </c>
      <c r="C37" s="28" t="s">
        <v>140</v>
      </c>
      <c r="D37" s="24" t="s">
        <v>47</v>
      </c>
      <c r="E37" s="29" t="s">
        <v>141</v>
      </c>
      <c r="F37" s="30" t="s">
        <v>79</v>
      </c>
      <c r="G37" s="31">
        <v>234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8" ht="25.5" x14ac:dyDescent="0.2">
      <c r="A38" s="34" t="s">
        <v>50</v>
      </c>
      <c r="E38" s="35" t="s">
        <v>142</v>
      </c>
    </row>
    <row r="39" spans="1:18" x14ac:dyDescent="0.2">
      <c r="A39" s="38" t="s">
        <v>52</v>
      </c>
      <c r="E39" s="37" t="s">
        <v>1012</v>
      </c>
    </row>
    <row r="40" spans="1:18" x14ac:dyDescent="0.2">
      <c r="A40" s="24" t="s">
        <v>45</v>
      </c>
      <c r="B40" s="28" t="s">
        <v>113</v>
      </c>
      <c r="C40" s="28" t="s">
        <v>145</v>
      </c>
      <c r="D40" s="24" t="s">
        <v>47</v>
      </c>
      <c r="E40" s="29" t="s">
        <v>146</v>
      </c>
      <c r="F40" s="30" t="s">
        <v>49</v>
      </c>
      <c r="G40" s="31">
        <v>1560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8" ht="51" x14ac:dyDescent="0.2">
      <c r="A41" s="34" t="s">
        <v>50</v>
      </c>
      <c r="E41" s="35" t="s">
        <v>147</v>
      </c>
    </row>
    <row r="42" spans="1:18" x14ac:dyDescent="0.2">
      <c r="A42" s="36" t="s">
        <v>52</v>
      </c>
      <c r="E42" s="37" t="s">
        <v>1013</v>
      </c>
    </row>
    <row r="43" spans="1:18" ht="12.75" customHeight="1" x14ac:dyDescent="0.2">
      <c r="A43" s="12" t="s">
        <v>43</v>
      </c>
      <c r="B43" s="12"/>
      <c r="C43" s="40" t="s">
        <v>23</v>
      </c>
      <c r="D43" s="12"/>
      <c r="E43" s="26" t="s">
        <v>149</v>
      </c>
      <c r="F43" s="12"/>
      <c r="G43" s="12"/>
      <c r="H43" s="12"/>
      <c r="I43" s="41">
        <f>0+Q43</f>
        <v>0</v>
      </c>
      <c r="O43">
        <f>0+R43</f>
        <v>0</v>
      </c>
      <c r="Q43">
        <f>0+I44+I47</f>
        <v>0</v>
      </c>
      <c r="R43">
        <f>0+O44+O47</f>
        <v>0</v>
      </c>
    </row>
    <row r="44" spans="1:18" x14ac:dyDescent="0.2">
      <c r="A44" s="24" t="s">
        <v>45</v>
      </c>
      <c r="B44" s="28" t="s">
        <v>117</v>
      </c>
      <c r="C44" s="28" t="s">
        <v>151</v>
      </c>
      <c r="D44" s="24" t="s">
        <v>47</v>
      </c>
      <c r="E44" s="29" t="s">
        <v>152</v>
      </c>
      <c r="F44" s="30" t="s">
        <v>49</v>
      </c>
      <c r="G44" s="31">
        <v>96</v>
      </c>
      <c r="H44" s="32">
        <v>0</v>
      </c>
      <c r="I44" s="33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34" t="s">
        <v>50</v>
      </c>
      <c r="E45" s="35" t="s">
        <v>153</v>
      </c>
    </row>
    <row r="46" spans="1:18" x14ac:dyDescent="0.2">
      <c r="A46" s="38" t="s">
        <v>52</v>
      </c>
      <c r="E46" s="37" t="s">
        <v>1014</v>
      </c>
    </row>
    <row r="47" spans="1:18" x14ac:dyDescent="0.2">
      <c r="A47" s="24" t="s">
        <v>45</v>
      </c>
      <c r="B47" s="28" t="s">
        <v>122</v>
      </c>
      <c r="C47" s="28" t="s">
        <v>156</v>
      </c>
      <c r="D47" s="24" t="s">
        <v>47</v>
      </c>
      <c r="E47" s="29" t="s">
        <v>157</v>
      </c>
      <c r="F47" s="30" t="s">
        <v>158</v>
      </c>
      <c r="G47" s="31">
        <v>120</v>
      </c>
      <c r="H47" s="32">
        <v>0</v>
      </c>
      <c r="I47" s="33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34" t="s">
        <v>50</v>
      </c>
      <c r="E48" s="35" t="s">
        <v>159</v>
      </c>
    </row>
    <row r="49" spans="1:18" x14ac:dyDescent="0.2">
      <c r="A49" s="36" t="s">
        <v>52</v>
      </c>
      <c r="E49" s="37" t="s">
        <v>1015</v>
      </c>
    </row>
    <row r="50" spans="1:18" ht="12.75" customHeight="1" x14ac:dyDescent="0.2">
      <c r="A50" s="12" t="s">
        <v>43</v>
      </c>
      <c r="B50" s="12"/>
      <c r="C50" s="40" t="s">
        <v>35</v>
      </c>
      <c r="D50" s="12"/>
      <c r="E50" s="26" t="s">
        <v>205</v>
      </c>
      <c r="F50" s="12"/>
      <c r="G50" s="12"/>
      <c r="H50" s="12"/>
      <c r="I50" s="41">
        <f>0+Q50</f>
        <v>0</v>
      </c>
      <c r="O50">
        <f>0+R50</f>
        <v>0</v>
      </c>
      <c r="Q50">
        <f>0+I51+I54+I57+I60</f>
        <v>0</v>
      </c>
      <c r="R50">
        <f>0+O51+O54+O57+O60</f>
        <v>0</v>
      </c>
    </row>
    <row r="51" spans="1:18" x14ac:dyDescent="0.2">
      <c r="A51" s="24" t="s">
        <v>45</v>
      </c>
      <c r="B51" s="28" t="s">
        <v>126</v>
      </c>
      <c r="C51" s="28" t="s">
        <v>212</v>
      </c>
      <c r="D51" s="24" t="s">
        <v>47</v>
      </c>
      <c r="E51" s="29" t="s">
        <v>213</v>
      </c>
      <c r="F51" s="30" t="s">
        <v>49</v>
      </c>
      <c r="G51" s="31">
        <v>925</v>
      </c>
      <c r="H51" s="32">
        <v>0</v>
      </c>
      <c r="I51" s="33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34" t="s">
        <v>50</v>
      </c>
      <c r="E52" s="35" t="s">
        <v>975</v>
      </c>
    </row>
    <row r="53" spans="1:18" x14ac:dyDescent="0.2">
      <c r="A53" s="38" t="s">
        <v>52</v>
      </c>
      <c r="E53" s="37" t="s">
        <v>1016</v>
      </c>
    </row>
    <row r="54" spans="1:18" x14ac:dyDescent="0.2">
      <c r="A54" s="24" t="s">
        <v>45</v>
      </c>
      <c r="B54" s="28" t="s">
        <v>131</v>
      </c>
      <c r="C54" s="28" t="s">
        <v>977</v>
      </c>
      <c r="D54" s="24" t="s">
        <v>47</v>
      </c>
      <c r="E54" s="29" t="s">
        <v>978</v>
      </c>
      <c r="F54" s="30" t="s">
        <v>49</v>
      </c>
      <c r="G54" s="31">
        <v>925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4" t="s">
        <v>50</v>
      </c>
      <c r="E55" s="35" t="s">
        <v>979</v>
      </c>
    </row>
    <row r="56" spans="1:18" x14ac:dyDescent="0.2">
      <c r="A56" s="38" t="s">
        <v>52</v>
      </c>
      <c r="E56" s="37" t="s">
        <v>1016</v>
      </c>
    </row>
    <row r="57" spans="1:18" x14ac:dyDescent="0.2">
      <c r="A57" s="24" t="s">
        <v>45</v>
      </c>
      <c r="B57" s="28" t="s">
        <v>135</v>
      </c>
      <c r="C57" s="28" t="s">
        <v>605</v>
      </c>
      <c r="D57" s="24" t="s">
        <v>47</v>
      </c>
      <c r="E57" s="29" t="s">
        <v>606</v>
      </c>
      <c r="F57" s="30" t="s">
        <v>49</v>
      </c>
      <c r="G57" s="31">
        <v>925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8" x14ac:dyDescent="0.2">
      <c r="A58" s="34" t="s">
        <v>50</v>
      </c>
      <c r="E58" s="35" t="s">
        <v>980</v>
      </c>
    </row>
    <row r="59" spans="1:18" x14ac:dyDescent="0.2">
      <c r="A59" s="38" t="s">
        <v>52</v>
      </c>
      <c r="E59" s="37" t="s">
        <v>1016</v>
      </c>
    </row>
    <row r="60" spans="1:18" x14ac:dyDescent="0.2">
      <c r="A60" s="24" t="s">
        <v>45</v>
      </c>
      <c r="B60" s="28" t="s">
        <v>139</v>
      </c>
      <c r="C60" s="28" t="s">
        <v>981</v>
      </c>
      <c r="D60" s="24" t="s">
        <v>47</v>
      </c>
      <c r="E60" s="29" t="s">
        <v>982</v>
      </c>
      <c r="F60" s="30" t="s">
        <v>49</v>
      </c>
      <c r="G60" s="31">
        <v>925</v>
      </c>
      <c r="H60" s="32">
        <v>0</v>
      </c>
      <c r="I60" s="33">
        <f>ROUND(ROUND(H60,2)*ROUND(G60,3),2)</f>
        <v>0</v>
      </c>
      <c r="O60">
        <f>(I60*21)/100</f>
        <v>0</v>
      </c>
      <c r="P60" t="s">
        <v>23</v>
      </c>
    </row>
    <row r="61" spans="1:18" x14ac:dyDescent="0.2">
      <c r="A61" s="34" t="s">
        <v>50</v>
      </c>
      <c r="E61" s="35" t="s">
        <v>983</v>
      </c>
    </row>
    <row r="62" spans="1:18" x14ac:dyDescent="0.2">
      <c r="A62" s="36" t="s">
        <v>52</v>
      </c>
      <c r="E62" s="37" t="s">
        <v>1016</v>
      </c>
    </row>
    <row r="63" spans="1:18" ht="12.75" customHeight="1" x14ac:dyDescent="0.2">
      <c r="A63" s="12" t="s">
        <v>43</v>
      </c>
      <c r="B63" s="12"/>
      <c r="C63" s="40" t="s">
        <v>100</v>
      </c>
      <c r="D63" s="12"/>
      <c r="E63" s="26" t="s">
        <v>258</v>
      </c>
      <c r="F63" s="12"/>
      <c r="G63" s="12"/>
      <c r="H63" s="12"/>
      <c r="I63" s="41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x14ac:dyDescent="0.2">
      <c r="A64" s="24" t="s">
        <v>45</v>
      </c>
      <c r="B64" s="28" t="s">
        <v>144</v>
      </c>
      <c r="C64" s="28" t="s">
        <v>264</v>
      </c>
      <c r="D64" s="24" t="s">
        <v>47</v>
      </c>
      <c r="E64" s="29" t="s">
        <v>265</v>
      </c>
      <c r="F64" s="30" t="s">
        <v>56</v>
      </c>
      <c r="G64" s="31">
        <v>1</v>
      </c>
      <c r="H64" s="32">
        <v>0</v>
      </c>
      <c r="I64" s="33">
        <f>ROUND(ROUND(H64,2)*ROUND(G64,3),2)</f>
        <v>0</v>
      </c>
      <c r="O64">
        <f>(I64*21)/100</f>
        <v>0</v>
      </c>
      <c r="P64" t="s">
        <v>23</v>
      </c>
    </row>
    <row r="65" spans="1:18" x14ac:dyDescent="0.2">
      <c r="A65" s="34" t="s">
        <v>50</v>
      </c>
      <c r="E65" s="35" t="s">
        <v>266</v>
      </c>
    </row>
    <row r="66" spans="1:18" x14ac:dyDescent="0.2">
      <c r="A66" s="36" t="s">
        <v>52</v>
      </c>
      <c r="E66" s="37" t="s">
        <v>556</v>
      </c>
    </row>
    <row r="67" spans="1:18" ht="12.75" customHeight="1" x14ac:dyDescent="0.2">
      <c r="A67" s="12" t="s">
        <v>43</v>
      </c>
      <c r="B67" s="12"/>
      <c r="C67" s="40" t="s">
        <v>40</v>
      </c>
      <c r="D67" s="12"/>
      <c r="E67" s="26" t="s">
        <v>282</v>
      </c>
      <c r="F67" s="12"/>
      <c r="G67" s="12"/>
      <c r="H67" s="12"/>
      <c r="I67" s="41">
        <f>0+Q67</f>
        <v>0</v>
      </c>
      <c r="O67">
        <f>0+R67</f>
        <v>0</v>
      </c>
      <c r="Q67">
        <f>0+I68+I71</f>
        <v>0</v>
      </c>
      <c r="R67">
        <f>0+O68+O71</f>
        <v>0</v>
      </c>
    </row>
    <row r="68" spans="1:18" x14ac:dyDescent="0.2">
      <c r="A68" s="24" t="s">
        <v>45</v>
      </c>
      <c r="B68" s="28" t="s">
        <v>150</v>
      </c>
      <c r="C68" s="28" t="s">
        <v>992</v>
      </c>
      <c r="D68" s="24" t="s">
        <v>47</v>
      </c>
      <c r="E68" s="29" t="s">
        <v>993</v>
      </c>
      <c r="F68" s="30" t="s">
        <v>158</v>
      </c>
      <c r="G68" s="31">
        <v>235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8" x14ac:dyDescent="0.2">
      <c r="A69" s="34" t="s">
        <v>50</v>
      </c>
      <c r="E69" s="35" t="s">
        <v>994</v>
      </c>
    </row>
    <row r="70" spans="1:18" x14ac:dyDescent="0.2">
      <c r="A70" s="38" t="s">
        <v>52</v>
      </c>
      <c r="E70" s="37" t="s">
        <v>1017</v>
      </c>
    </row>
    <row r="71" spans="1:18" x14ac:dyDescent="0.2">
      <c r="A71" s="24" t="s">
        <v>45</v>
      </c>
      <c r="B71" s="28" t="s">
        <v>155</v>
      </c>
      <c r="C71" s="28" t="s">
        <v>625</v>
      </c>
      <c r="D71" s="24" t="s">
        <v>47</v>
      </c>
      <c r="E71" s="29" t="s">
        <v>626</v>
      </c>
      <c r="F71" s="30" t="s">
        <v>158</v>
      </c>
      <c r="G71" s="31">
        <v>740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34" t="s">
        <v>50</v>
      </c>
      <c r="E72" s="35" t="s">
        <v>291</v>
      </c>
    </row>
    <row r="73" spans="1:18" x14ac:dyDescent="0.2">
      <c r="A73" s="36" t="s">
        <v>52</v>
      </c>
      <c r="E73" s="37" t="s">
        <v>1018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0+O8+O12+O16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1019</v>
      </c>
      <c r="I3" s="39">
        <f>0+I8+I12+I16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1019</v>
      </c>
      <c r="D4" s="2"/>
      <c r="E4" s="20" t="s">
        <v>1020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3192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1021</v>
      </c>
    </row>
    <row r="11" spans="1:18" x14ac:dyDescent="0.2">
      <c r="A11" s="36" t="s">
        <v>52</v>
      </c>
      <c r="E11" s="37" t="s">
        <v>1022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</f>
        <v>0</v>
      </c>
      <c r="R12">
        <f>0+O13</f>
        <v>0</v>
      </c>
    </row>
    <row r="13" spans="1:18" ht="25.5" x14ac:dyDescent="0.2">
      <c r="A13" s="24" t="s">
        <v>45</v>
      </c>
      <c r="B13" s="28" t="s">
        <v>23</v>
      </c>
      <c r="C13" s="28" t="s">
        <v>1023</v>
      </c>
      <c r="D13" s="24" t="s">
        <v>47</v>
      </c>
      <c r="E13" s="29" t="s">
        <v>1024</v>
      </c>
      <c r="F13" s="30" t="s">
        <v>79</v>
      </c>
      <c r="G13" s="31">
        <v>1680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38.25" x14ac:dyDescent="0.2">
      <c r="A14" s="34" t="s">
        <v>50</v>
      </c>
      <c r="E14" s="35" t="s">
        <v>1025</v>
      </c>
    </row>
    <row r="15" spans="1:18" x14ac:dyDescent="0.2">
      <c r="A15" s="36" t="s">
        <v>52</v>
      </c>
      <c r="E15" s="37" t="s">
        <v>1026</v>
      </c>
    </row>
    <row r="16" spans="1:18" ht="12.75" customHeight="1" x14ac:dyDescent="0.2">
      <c r="A16" s="12" t="s">
        <v>43</v>
      </c>
      <c r="B16" s="12"/>
      <c r="C16" s="40" t="s">
        <v>35</v>
      </c>
      <c r="D16" s="12"/>
      <c r="E16" s="26" t="s">
        <v>205</v>
      </c>
      <c r="F16" s="12"/>
      <c r="G16" s="12"/>
      <c r="H16" s="12"/>
      <c r="I16" s="41">
        <f>0+Q16</f>
        <v>0</v>
      </c>
      <c r="O16">
        <f>0+R16</f>
        <v>0</v>
      </c>
      <c r="Q16">
        <f>0+I17</f>
        <v>0</v>
      </c>
      <c r="R16">
        <f>0+O17</f>
        <v>0</v>
      </c>
    </row>
    <row r="17" spans="1:16" x14ac:dyDescent="0.2">
      <c r="A17" s="24" t="s">
        <v>45</v>
      </c>
      <c r="B17" s="28" t="s">
        <v>22</v>
      </c>
      <c r="C17" s="28" t="s">
        <v>1027</v>
      </c>
      <c r="D17" s="24" t="s">
        <v>47</v>
      </c>
      <c r="E17" s="29" t="s">
        <v>1028</v>
      </c>
      <c r="F17" s="30" t="s">
        <v>49</v>
      </c>
      <c r="G17" s="31">
        <v>8400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4" t="s">
        <v>50</v>
      </c>
      <c r="E18" s="35" t="s">
        <v>1029</v>
      </c>
    </row>
    <row r="19" spans="1:16" x14ac:dyDescent="0.2">
      <c r="A19" s="36" t="s">
        <v>52</v>
      </c>
      <c r="E19" s="37" t="s">
        <v>1030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0+O8+O12+O49+O56+O60+O79+O86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1031</v>
      </c>
      <c r="I3" s="39">
        <f>0+I8+I12+I49+I56+I60+I79+I86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1031</v>
      </c>
      <c r="D4" s="2"/>
      <c r="E4" s="20" t="s">
        <v>1032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1919.97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1033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</f>
        <v>0</v>
      </c>
      <c r="R12">
        <f>0+O13+O16+O19+O22+O25+O28+O31+O34+O37+O40+O43+O46</f>
        <v>0</v>
      </c>
    </row>
    <row r="13" spans="1:18" x14ac:dyDescent="0.2">
      <c r="A13" s="24" t="s">
        <v>45</v>
      </c>
      <c r="B13" s="28" t="s">
        <v>23</v>
      </c>
      <c r="C13" s="28" t="s">
        <v>92</v>
      </c>
      <c r="D13" s="24" t="s">
        <v>47</v>
      </c>
      <c r="E13" s="29" t="s">
        <v>93</v>
      </c>
      <c r="F13" s="30" t="s">
        <v>79</v>
      </c>
      <c r="G13" s="31">
        <v>510.75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89.25" x14ac:dyDescent="0.2">
      <c r="A14" s="34" t="s">
        <v>50</v>
      </c>
      <c r="E14" s="35" t="s">
        <v>94</v>
      </c>
    </row>
    <row r="15" spans="1:18" x14ac:dyDescent="0.2">
      <c r="A15" s="38" t="s">
        <v>52</v>
      </c>
      <c r="E15" s="37" t="s">
        <v>1034</v>
      </c>
    </row>
    <row r="16" spans="1:18" x14ac:dyDescent="0.2">
      <c r="A16" s="24" t="s">
        <v>45</v>
      </c>
      <c r="B16" s="28" t="s">
        <v>22</v>
      </c>
      <c r="C16" s="28" t="s">
        <v>97</v>
      </c>
      <c r="D16" s="24" t="s">
        <v>47</v>
      </c>
      <c r="E16" s="29" t="s">
        <v>98</v>
      </c>
      <c r="F16" s="30" t="s">
        <v>79</v>
      </c>
      <c r="G16" s="31">
        <v>510.75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38.25" x14ac:dyDescent="0.2">
      <c r="A17" s="34" t="s">
        <v>50</v>
      </c>
      <c r="E17" s="35" t="s">
        <v>99</v>
      </c>
    </row>
    <row r="18" spans="1:16" x14ac:dyDescent="0.2">
      <c r="A18" s="38" t="s">
        <v>52</v>
      </c>
      <c r="E18" s="37" t="s">
        <v>1034</v>
      </c>
    </row>
    <row r="19" spans="1:16" x14ac:dyDescent="0.2">
      <c r="A19" s="24" t="s">
        <v>45</v>
      </c>
      <c r="B19" s="28" t="s">
        <v>33</v>
      </c>
      <c r="C19" s="28" t="s">
        <v>101</v>
      </c>
      <c r="D19" s="24" t="s">
        <v>47</v>
      </c>
      <c r="E19" s="29" t="s">
        <v>102</v>
      </c>
      <c r="F19" s="30" t="s">
        <v>79</v>
      </c>
      <c r="G19" s="31">
        <v>5842.05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63.75" x14ac:dyDescent="0.2">
      <c r="A20" s="34" t="s">
        <v>50</v>
      </c>
      <c r="E20" s="35" t="s">
        <v>103</v>
      </c>
    </row>
    <row r="21" spans="1:16" x14ac:dyDescent="0.2">
      <c r="A21" s="38" t="s">
        <v>52</v>
      </c>
      <c r="E21" s="37" t="s">
        <v>1035</v>
      </c>
    </row>
    <row r="22" spans="1:16" x14ac:dyDescent="0.2">
      <c r="A22" s="24" t="s">
        <v>45</v>
      </c>
      <c r="B22" s="28" t="s">
        <v>35</v>
      </c>
      <c r="C22" s="28" t="s">
        <v>105</v>
      </c>
      <c r="D22" s="24" t="s">
        <v>47</v>
      </c>
      <c r="E22" s="29" t="s">
        <v>106</v>
      </c>
      <c r="F22" s="30" t="s">
        <v>79</v>
      </c>
      <c r="G22" s="31">
        <v>1030.95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51" x14ac:dyDescent="0.2">
      <c r="A23" s="34" t="s">
        <v>50</v>
      </c>
      <c r="E23" s="35" t="s">
        <v>107</v>
      </c>
    </row>
    <row r="24" spans="1:16" x14ac:dyDescent="0.2">
      <c r="A24" s="38" t="s">
        <v>52</v>
      </c>
      <c r="E24" s="37" t="s">
        <v>1036</v>
      </c>
    </row>
    <row r="25" spans="1:16" x14ac:dyDescent="0.2">
      <c r="A25" s="24" t="s">
        <v>45</v>
      </c>
      <c r="B25" s="28" t="s">
        <v>37</v>
      </c>
      <c r="C25" s="28" t="s">
        <v>109</v>
      </c>
      <c r="D25" s="24" t="s">
        <v>47</v>
      </c>
      <c r="E25" s="29" t="s">
        <v>110</v>
      </c>
      <c r="F25" s="30" t="s">
        <v>79</v>
      </c>
      <c r="G25" s="31">
        <v>76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50</v>
      </c>
      <c r="E26" s="35" t="s">
        <v>111</v>
      </c>
    </row>
    <row r="27" spans="1:16" x14ac:dyDescent="0.2">
      <c r="A27" s="38" t="s">
        <v>52</v>
      </c>
      <c r="E27" s="37" t="s">
        <v>1037</v>
      </c>
    </row>
    <row r="28" spans="1:16" x14ac:dyDescent="0.2">
      <c r="A28" s="24" t="s">
        <v>45</v>
      </c>
      <c r="B28" s="28" t="s">
        <v>96</v>
      </c>
      <c r="C28" s="28" t="s">
        <v>118</v>
      </c>
      <c r="D28" s="24" t="s">
        <v>47</v>
      </c>
      <c r="E28" s="29" t="s">
        <v>119</v>
      </c>
      <c r="F28" s="30" t="s">
        <v>79</v>
      </c>
      <c r="G28" s="31">
        <v>44.2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51" x14ac:dyDescent="0.2">
      <c r="A29" s="34" t="s">
        <v>50</v>
      </c>
      <c r="E29" s="35" t="s">
        <v>120</v>
      </c>
    </row>
    <row r="30" spans="1:16" x14ac:dyDescent="0.2">
      <c r="A30" s="38" t="s">
        <v>52</v>
      </c>
      <c r="E30" s="37" t="s">
        <v>537</v>
      </c>
    </row>
    <row r="31" spans="1:16" x14ac:dyDescent="0.2">
      <c r="A31" s="24" t="s">
        <v>45</v>
      </c>
      <c r="B31" s="28" t="s">
        <v>100</v>
      </c>
      <c r="C31" s="28" t="s">
        <v>123</v>
      </c>
      <c r="D31" s="24" t="s">
        <v>47</v>
      </c>
      <c r="E31" s="29" t="s">
        <v>124</v>
      </c>
      <c r="F31" s="30" t="s">
        <v>79</v>
      </c>
      <c r="G31" s="31">
        <v>1030.95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x14ac:dyDescent="0.2">
      <c r="A32" s="34" t="s">
        <v>50</v>
      </c>
      <c r="E32" s="35" t="s">
        <v>47</v>
      </c>
    </row>
    <row r="33" spans="1:16" x14ac:dyDescent="0.2">
      <c r="A33" s="38" t="s">
        <v>52</v>
      </c>
      <c r="E33" s="37" t="s">
        <v>1038</v>
      </c>
    </row>
    <row r="34" spans="1:16" x14ac:dyDescent="0.2">
      <c r="A34" s="24" t="s">
        <v>45</v>
      </c>
      <c r="B34" s="28" t="s">
        <v>40</v>
      </c>
      <c r="C34" s="28" t="s">
        <v>127</v>
      </c>
      <c r="D34" s="24" t="s">
        <v>47</v>
      </c>
      <c r="E34" s="29" t="s">
        <v>128</v>
      </c>
      <c r="F34" s="30" t="s">
        <v>79</v>
      </c>
      <c r="G34" s="31">
        <v>7.8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38.25" x14ac:dyDescent="0.2">
      <c r="A35" s="34" t="s">
        <v>50</v>
      </c>
      <c r="E35" s="35" t="s">
        <v>129</v>
      </c>
    </row>
    <row r="36" spans="1:16" x14ac:dyDescent="0.2">
      <c r="A36" s="38" t="s">
        <v>52</v>
      </c>
      <c r="E36" s="37" t="s">
        <v>539</v>
      </c>
    </row>
    <row r="37" spans="1:16" x14ac:dyDescent="0.2">
      <c r="A37" s="24" t="s">
        <v>45</v>
      </c>
      <c r="B37" s="28" t="s">
        <v>42</v>
      </c>
      <c r="C37" s="28" t="s">
        <v>132</v>
      </c>
      <c r="D37" s="24" t="s">
        <v>47</v>
      </c>
      <c r="E37" s="29" t="s">
        <v>133</v>
      </c>
      <c r="F37" s="30" t="s">
        <v>79</v>
      </c>
      <c r="G37" s="31">
        <v>76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x14ac:dyDescent="0.2">
      <c r="A39" s="38" t="s">
        <v>52</v>
      </c>
      <c r="E39" s="37" t="s">
        <v>1039</v>
      </c>
    </row>
    <row r="40" spans="1:16" x14ac:dyDescent="0.2">
      <c r="A40" s="24" t="s">
        <v>45</v>
      </c>
      <c r="B40" s="28" t="s">
        <v>113</v>
      </c>
      <c r="C40" s="28" t="s">
        <v>136</v>
      </c>
      <c r="D40" s="24" t="s">
        <v>47</v>
      </c>
      <c r="E40" s="29" t="s">
        <v>137</v>
      </c>
      <c r="F40" s="30" t="s">
        <v>49</v>
      </c>
      <c r="G40" s="31">
        <v>1893.3330000000001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x14ac:dyDescent="0.2">
      <c r="A41" s="34" t="s">
        <v>50</v>
      </c>
      <c r="E41" s="35" t="s">
        <v>383</v>
      </c>
    </row>
    <row r="42" spans="1:16" ht="25.5" x14ac:dyDescent="0.2">
      <c r="A42" s="38" t="s">
        <v>52</v>
      </c>
      <c r="E42" s="37" t="s">
        <v>1040</v>
      </c>
    </row>
    <row r="43" spans="1:16" x14ac:dyDescent="0.2">
      <c r="A43" s="24" t="s">
        <v>45</v>
      </c>
      <c r="B43" s="28" t="s">
        <v>117</v>
      </c>
      <c r="C43" s="28" t="s">
        <v>140</v>
      </c>
      <c r="D43" s="24" t="s">
        <v>47</v>
      </c>
      <c r="E43" s="29" t="s">
        <v>141</v>
      </c>
      <c r="F43" s="30" t="s">
        <v>79</v>
      </c>
      <c r="G43" s="31">
        <v>284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ht="25.5" x14ac:dyDescent="0.2">
      <c r="A44" s="34" t="s">
        <v>50</v>
      </c>
      <c r="E44" s="35" t="s">
        <v>142</v>
      </c>
    </row>
    <row r="45" spans="1:16" x14ac:dyDescent="0.2">
      <c r="A45" s="38" t="s">
        <v>52</v>
      </c>
      <c r="E45" s="37" t="s">
        <v>1041</v>
      </c>
    </row>
    <row r="46" spans="1:16" x14ac:dyDescent="0.2">
      <c r="A46" s="24" t="s">
        <v>45</v>
      </c>
      <c r="B46" s="28" t="s">
        <v>122</v>
      </c>
      <c r="C46" s="28" t="s">
        <v>145</v>
      </c>
      <c r="D46" s="24" t="s">
        <v>47</v>
      </c>
      <c r="E46" s="29" t="s">
        <v>146</v>
      </c>
      <c r="F46" s="30" t="s">
        <v>49</v>
      </c>
      <c r="G46" s="31">
        <v>1893.3330000000001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51" x14ac:dyDescent="0.2">
      <c r="A47" s="34" t="s">
        <v>50</v>
      </c>
      <c r="E47" s="35" t="s">
        <v>147</v>
      </c>
    </row>
    <row r="48" spans="1:16" x14ac:dyDescent="0.2">
      <c r="A48" s="36" t="s">
        <v>52</v>
      </c>
      <c r="E48" s="37" t="s">
        <v>1042</v>
      </c>
    </row>
    <row r="49" spans="1:18" ht="12.75" customHeight="1" x14ac:dyDescent="0.2">
      <c r="A49" s="12" t="s">
        <v>43</v>
      </c>
      <c r="B49" s="12"/>
      <c r="C49" s="40" t="s">
        <v>23</v>
      </c>
      <c r="D49" s="12"/>
      <c r="E49" s="26" t="s">
        <v>149</v>
      </c>
      <c r="F49" s="12"/>
      <c r="G49" s="12"/>
      <c r="H49" s="12"/>
      <c r="I49" s="41">
        <f>0+Q49</f>
        <v>0</v>
      </c>
      <c r="O49">
        <f>0+R49</f>
        <v>0</v>
      </c>
      <c r="Q49">
        <f>0+I50+I53</f>
        <v>0</v>
      </c>
      <c r="R49">
        <f>0+O50+O53</f>
        <v>0</v>
      </c>
    </row>
    <row r="50" spans="1:18" x14ac:dyDescent="0.2">
      <c r="A50" s="24" t="s">
        <v>45</v>
      </c>
      <c r="B50" s="28" t="s">
        <v>126</v>
      </c>
      <c r="C50" s="28" t="s">
        <v>151</v>
      </c>
      <c r="D50" s="24" t="s">
        <v>47</v>
      </c>
      <c r="E50" s="29" t="s">
        <v>152</v>
      </c>
      <c r="F50" s="30" t="s">
        <v>49</v>
      </c>
      <c r="G50" s="31">
        <v>190.4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4" t="s">
        <v>50</v>
      </c>
      <c r="E51" s="35" t="s">
        <v>153</v>
      </c>
    </row>
    <row r="52" spans="1:18" x14ac:dyDescent="0.2">
      <c r="A52" s="38" t="s">
        <v>52</v>
      </c>
      <c r="E52" s="37" t="s">
        <v>1043</v>
      </c>
    </row>
    <row r="53" spans="1:18" x14ac:dyDescent="0.2">
      <c r="A53" s="24" t="s">
        <v>45</v>
      </c>
      <c r="B53" s="28" t="s">
        <v>131</v>
      </c>
      <c r="C53" s="28" t="s">
        <v>156</v>
      </c>
      <c r="D53" s="24" t="s">
        <v>47</v>
      </c>
      <c r="E53" s="29" t="s">
        <v>157</v>
      </c>
      <c r="F53" s="30" t="s">
        <v>158</v>
      </c>
      <c r="G53" s="31">
        <v>238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ht="25.5" x14ac:dyDescent="0.2">
      <c r="A54" s="34" t="s">
        <v>50</v>
      </c>
      <c r="E54" s="35" t="s">
        <v>159</v>
      </c>
    </row>
    <row r="55" spans="1:18" x14ac:dyDescent="0.2">
      <c r="A55" s="36" t="s">
        <v>52</v>
      </c>
      <c r="E55" s="37" t="s">
        <v>1044</v>
      </c>
    </row>
    <row r="56" spans="1:18" ht="12.75" customHeight="1" x14ac:dyDescent="0.2">
      <c r="A56" s="12" t="s">
        <v>43</v>
      </c>
      <c r="B56" s="12"/>
      <c r="C56" s="40" t="s">
        <v>33</v>
      </c>
      <c r="D56" s="12"/>
      <c r="E56" s="26" t="s">
        <v>188</v>
      </c>
      <c r="F56" s="12"/>
      <c r="G56" s="12"/>
      <c r="H56" s="12"/>
      <c r="I56" s="41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24" t="s">
        <v>45</v>
      </c>
      <c r="B57" s="28" t="s">
        <v>135</v>
      </c>
      <c r="C57" s="28" t="s">
        <v>190</v>
      </c>
      <c r="D57" s="24" t="s">
        <v>47</v>
      </c>
      <c r="E57" s="29" t="s">
        <v>191</v>
      </c>
      <c r="F57" s="30" t="s">
        <v>79</v>
      </c>
      <c r="G57" s="31">
        <v>3.9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8" x14ac:dyDescent="0.2">
      <c r="A58" s="34" t="s">
        <v>50</v>
      </c>
      <c r="E58" s="35" t="s">
        <v>47</v>
      </c>
    </row>
    <row r="59" spans="1:18" x14ac:dyDescent="0.2">
      <c r="A59" s="36" t="s">
        <v>52</v>
      </c>
      <c r="E59" s="37" t="s">
        <v>1045</v>
      </c>
    </row>
    <row r="60" spans="1:18" ht="12.75" customHeight="1" x14ac:dyDescent="0.2">
      <c r="A60" s="12" t="s">
        <v>43</v>
      </c>
      <c r="B60" s="12"/>
      <c r="C60" s="40" t="s">
        <v>35</v>
      </c>
      <c r="D60" s="12"/>
      <c r="E60" s="26" t="s">
        <v>205</v>
      </c>
      <c r="F60" s="12"/>
      <c r="G60" s="12"/>
      <c r="H60" s="12"/>
      <c r="I60" s="41">
        <f>0+Q60</f>
        <v>0</v>
      </c>
      <c r="O60">
        <f>0+R60</f>
        <v>0</v>
      </c>
      <c r="Q60">
        <f>0+I61+I64+I67+I70+I73+I76</f>
        <v>0</v>
      </c>
      <c r="R60">
        <f>0+O61+O64+O67+O70+O73+O76</f>
        <v>0</v>
      </c>
    </row>
    <row r="61" spans="1:18" x14ac:dyDescent="0.2">
      <c r="A61" s="24" t="s">
        <v>45</v>
      </c>
      <c r="B61" s="28" t="s">
        <v>139</v>
      </c>
      <c r="C61" s="28" t="s">
        <v>212</v>
      </c>
      <c r="D61" s="24" t="s">
        <v>168</v>
      </c>
      <c r="E61" s="29" t="s">
        <v>213</v>
      </c>
      <c r="F61" s="30" t="s">
        <v>49</v>
      </c>
      <c r="G61" s="31">
        <v>1120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8" ht="25.5" x14ac:dyDescent="0.2">
      <c r="A62" s="34" t="s">
        <v>50</v>
      </c>
      <c r="E62" s="35" t="s">
        <v>904</v>
      </c>
    </row>
    <row r="63" spans="1:18" x14ac:dyDescent="0.2">
      <c r="A63" s="38" t="s">
        <v>52</v>
      </c>
      <c r="E63" s="37" t="s">
        <v>1046</v>
      </c>
    </row>
    <row r="64" spans="1:18" x14ac:dyDescent="0.2">
      <c r="A64" s="24" t="s">
        <v>45</v>
      </c>
      <c r="B64" s="28" t="s">
        <v>144</v>
      </c>
      <c r="C64" s="28" t="s">
        <v>212</v>
      </c>
      <c r="D64" s="24" t="s">
        <v>173</v>
      </c>
      <c r="E64" s="29" t="s">
        <v>213</v>
      </c>
      <c r="F64" s="30" t="s">
        <v>49</v>
      </c>
      <c r="G64" s="31">
        <v>1280</v>
      </c>
      <c r="H64" s="32">
        <v>0</v>
      </c>
      <c r="I64" s="33">
        <f>ROUND(ROUND(H64,2)*ROUND(G64,3),2)</f>
        <v>0</v>
      </c>
      <c r="O64">
        <f>(I64*21)/100</f>
        <v>0</v>
      </c>
      <c r="P64" t="s">
        <v>23</v>
      </c>
    </row>
    <row r="65" spans="1:18" ht="25.5" x14ac:dyDescent="0.2">
      <c r="A65" s="34" t="s">
        <v>50</v>
      </c>
      <c r="E65" s="35" t="s">
        <v>906</v>
      </c>
    </row>
    <row r="66" spans="1:18" x14ac:dyDescent="0.2">
      <c r="A66" s="38" t="s">
        <v>52</v>
      </c>
      <c r="E66" s="37" t="s">
        <v>1047</v>
      </c>
    </row>
    <row r="67" spans="1:18" x14ac:dyDescent="0.2">
      <c r="A67" s="24" t="s">
        <v>45</v>
      </c>
      <c r="B67" s="28" t="s">
        <v>150</v>
      </c>
      <c r="C67" s="28" t="s">
        <v>222</v>
      </c>
      <c r="D67" s="24" t="s">
        <v>47</v>
      </c>
      <c r="E67" s="29" t="s">
        <v>223</v>
      </c>
      <c r="F67" s="30" t="s">
        <v>79</v>
      </c>
      <c r="G67" s="31">
        <v>17</v>
      </c>
      <c r="H67" s="32">
        <v>0</v>
      </c>
      <c r="I67" s="33">
        <f>ROUND(ROUND(H67,2)*ROUND(G67,3),2)</f>
        <v>0</v>
      </c>
      <c r="O67">
        <f>(I67*21)/100</f>
        <v>0</v>
      </c>
      <c r="P67" t="s">
        <v>23</v>
      </c>
    </row>
    <row r="68" spans="1:18" x14ac:dyDescent="0.2">
      <c r="A68" s="34" t="s">
        <v>50</v>
      </c>
      <c r="E68" s="35" t="s">
        <v>47</v>
      </c>
    </row>
    <row r="69" spans="1:18" x14ac:dyDescent="0.2">
      <c r="A69" s="38" t="s">
        <v>52</v>
      </c>
      <c r="E69" s="37" t="s">
        <v>1048</v>
      </c>
    </row>
    <row r="70" spans="1:18" x14ac:dyDescent="0.2">
      <c r="A70" s="24" t="s">
        <v>45</v>
      </c>
      <c r="B70" s="28" t="s">
        <v>155</v>
      </c>
      <c r="C70" s="28" t="s">
        <v>605</v>
      </c>
      <c r="D70" s="24" t="s">
        <v>47</v>
      </c>
      <c r="E70" s="29" t="s">
        <v>606</v>
      </c>
      <c r="F70" s="30" t="s">
        <v>49</v>
      </c>
      <c r="G70" s="31">
        <v>1030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ht="25.5" x14ac:dyDescent="0.2">
      <c r="A71" s="34" t="s">
        <v>50</v>
      </c>
      <c r="E71" s="35" t="s">
        <v>909</v>
      </c>
    </row>
    <row r="72" spans="1:18" x14ac:dyDescent="0.2">
      <c r="A72" s="38" t="s">
        <v>52</v>
      </c>
      <c r="E72" s="37" t="s">
        <v>1049</v>
      </c>
    </row>
    <row r="73" spans="1:18" x14ac:dyDescent="0.2">
      <c r="A73" s="24" t="s">
        <v>45</v>
      </c>
      <c r="B73" s="28" t="s">
        <v>161</v>
      </c>
      <c r="C73" s="28" t="s">
        <v>609</v>
      </c>
      <c r="D73" s="24" t="s">
        <v>47</v>
      </c>
      <c r="E73" s="29" t="s">
        <v>610</v>
      </c>
      <c r="F73" s="30" t="s">
        <v>49</v>
      </c>
      <c r="G73" s="31">
        <v>1000</v>
      </c>
      <c r="H73" s="32">
        <v>0</v>
      </c>
      <c r="I73" s="33">
        <f>ROUND(ROUND(H73,2)*ROUND(G73,3),2)</f>
        <v>0</v>
      </c>
      <c r="O73">
        <f>(I73*21)/100</f>
        <v>0</v>
      </c>
      <c r="P73" t="s">
        <v>23</v>
      </c>
    </row>
    <row r="74" spans="1:18" x14ac:dyDescent="0.2">
      <c r="A74" s="34" t="s">
        <v>50</v>
      </c>
      <c r="E74" s="35" t="s">
        <v>611</v>
      </c>
    </row>
    <row r="75" spans="1:18" x14ac:dyDescent="0.2">
      <c r="A75" s="38" t="s">
        <v>52</v>
      </c>
      <c r="E75" s="37" t="s">
        <v>1050</v>
      </c>
    </row>
    <row r="76" spans="1:18" x14ac:dyDescent="0.2">
      <c r="A76" s="24" t="s">
        <v>45</v>
      </c>
      <c r="B76" s="28" t="s">
        <v>166</v>
      </c>
      <c r="C76" s="28" t="s">
        <v>912</v>
      </c>
      <c r="D76" s="24" t="s">
        <v>47</v>
      </c>
      <c r="E76" s="29" t="s">
        <v>913</v>
      </c>
      <c r="F76" s="30" t="s">
        <v>49</v>
      </c>
      <c r="G76" s="31">
        <v>1040</v>
      </c>
      <c r="H76" s="32">
        <v>0</v>
      </c>
      <c r="I76" s="33">
        <f>ROUND(ROUND(H76,2)*ROUND(G76,3),2)</f>
        <v>0</v>
      </c>
      <c r="O76">
        <f>(I76*21)/100</f>
        <v>0</v>
      </c>
      <c r="P76" t="s">
        <v>23</v>
      </c>
    </row>
    <row r="77" spans="1:18" ht="25.5" x14ac:dyDescent="0.2">
      <c r="A77" s="34" t="s">
        <v>50</v>
      </c>
      <c r="E77" s="35" t="s">
        <v>914</v>
      </c>
    </row>
    <row r="78" spans="1:18" x14ac:dyDescent="0.2">
      <c r="A78" s="36" t="s">
        <v>52</v>
      </c>
      <c r="E78" s="37" t="s">
        <v>1051</v>
      </c>
    </row>
    <row r="79" spans="1:18" ht="12.75" customHeight="1" x14ac:dyDescent="0.2">
      <c r="A79" s="12" t="s">
        <v>43</v>
      </c>
      <c r="B79" s="12"/>
      <c r="C79" s="40" t="s">
        <v>100</v>
      </c>
      <c r="D79" s="12"/>
      <c r="E79" s="26" t="s">
        <v>258</v>
      </c>
      <c r="F79" s="12"/>
      <c r="G79" s="12"/>
      <c r="H79" s="12"/>
      <c r="I79" s="41">
        <f>0+Q79</f>
        <v>0</v>
      </c>
      <c r="O79">
        <f>0+R79</f>
        <v>0</v>
      </c>
      <c r="Q79">
        <f>0+I80+I83</f>
        <v>0</v>
      </c>
      <c r="R79">
        <f>0+O80+O83</f>
        <v>0</v>
      </c>
    </row>
    <row r="80" spans="1:18" x14ac:dyDescent="0.2">
      <c r="A80" s="24" t="s">
        <v>45</v>
      </c>
      <c r="B80" s="28" t="s">
        <v>172</v>
      </c>
      <c r="C80" s="28" t="s">
        <v>264</v>
      </c>
      <c r="D80" s="24" t="s">
        <v>47</v>
      </c>
      <c r="E80" s="29" t="s">
        <v>265</v>
      </c>
      <c r="F80" s="30" t="s">
        <v>56</v>
      </c>
      <c r="G80" s="31">
        <v>2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34" t="s">
        <v>50</v>
      </c>
      <c r="E81" s="35" t="s">
        <v>266</v>
      </c>
    </row>
    <row r="82" spans="1:18" x14ac:dyDescent="0.2">
      <c r="A82" s="38" t="s">
        <v>52</v>
      </c>
      <c r="E82" s="37" t="s">
        <v>916</v>
      </c>
    </row>
    <row r="83" spans="1:18" x14ac:dyDescent="0.2">
      <c r="A83" s="24" t="s">
        <v>45</v>
      </c>
      <c r="B83" s="28" t="s">
        <v>176</v>
      </c>
      <c r="C83" s="28" t="s">
        <v>274</v>
      </c>
      <c r="D83" s="24" t="s">
        <v>47</v>
      </c>
      <c r="E83" s="29" t="s">
        <v>275</v>
      </c>
      <c r="F83" s="30" t="s">
        <v>56</v>
      </c>
      <c r="G83" s="31">
        <v>4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ht="25.5" x14ac:dyDescent="0.2">
      <c r="A84" s="34" t="s">
        <v>50</v>
      </c>
      <c r="E84" s="35" t="s">
        <v>276</v>
      </c>
    </row>
    <row r="85" spans="1:18" x14ac:dyDescent="0.2">
      <c r="A85" s="36" t="s">
        <v>52</v>
      </c>
      <c r="E85" s="37" t="s">
        <v>1052</v>
      </c>
    </row>
    <row r="86" spans="1:18" ht="12.75" customHeight="1" x14ac:dyDescent="0.2">
      <c r="A86" s="12" t="s">
        <v>43</v>
      </c>
      <c r="B86" s="12"/>
      <c r="C86" s="40" t="s">
        <v>40</v>
      </c>
      <c r="D86" s="12"/>
      <c r="E86" s="26" t="s">
        <v>282</v>
      </c>
      <c r="F86" s="12"/>
      <c r="G86" s="12"/>
      <c r="H86" s="12"/>
      <c r="I86" s="41">
        <f>0+Q86</f>
        <v>0</v>
      </c>
      <c r="O86">
        <f>0+R86</f>
        <v>0</v>
      </c>
      <c r="Q86">
        <f>0+I87+I90</f>
        <v>0</v>
      </c>
      <c r="R86">
        <f>0+O87+O90</f>
        <v>0</v>
      </c>
    </row>
    <row r="87" spans="1:18" ht="25.5" x14ac:dyDescent="0.2">
      <c r="A87" s="24" t="s">
        <v>45</v>
      </c>
      <c r="B87" s="28" t="s">
        <v>181</v>
      </c>
      <c r="C87" s="28" t="s">
        <v>298</v>
      </c>
      <c r="D87" s="24" t="s">
        <v>47</v>
      </c>
      <c r="E87" s="29" t="s">
        <v>299</v>
      </c>
      <c r="F87" s="30" t="s">
        <v>158</v>
      </c>
      <c r="G87" s="31">
        <v>302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50</v>
      </c>
      <c r="E88" s="35" t="s">
        <v>300</v>
      </c>
    </row>
    <row r="89" spans="1:18" x14ac:dyDescent="0.2">
      <c r="A89" s="38" t="s">
        <v>52</v>
      </c>
      <c r="E89" s="37" t="s">
        <v>1053</v>
      </c>
    </row>
    <row r="90" spans="1:18" ht="25.5" x14ac:dyDescent="0.2">
      <c r="A90" s="24" t="s">
        <v>45</v>
      </c>
      <c r="B90" s="28" t="s">
        <v>184</v>
      </c>
      <c r="C90" s="28" t="s">
        <v>303</v>
      </c>
      <c r="D90" s="24" t="s">
        <v>47</v>
      </c>
      <c r="E90" s="29" t="s">
        <v>304</v>
      </c>
      <c r="F90" s="30" t="s">
        <v>158</v>
      </c>
      <c r="G90" s="31">
        <v>24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ht="25.5" x14ac:dyDescent="0.2">
      <c r="A91" s="34" t="s">
        <v>50</v>
      </c>
      <c r="E91" s="35" t="s">
        <v>305</v>
      </c>
    </row>
    <row r="92" spans="1:18" x14ac:dyDescent="0.2">
      <c r="A92" s="36" t="s">
        <v>52</v>
      </c>
      <c r="E92" s="37" t="s">
        <v>1054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1055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1055</v>
      </c>
      <c r="D4" s="2"/>
      <c r="E4" s="20" t="s">
        <v>1056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0+I9+I12+I15+I18+I21</f>
        <v>0</v>
      </c>
      <c r="R8">
        <f>0+O9+O12+O15+O18+O21</f>
        <v>0</v>
      </c>
    </row>
    <row r="9" spans="1:18" x14ac:dyDescent="0.2">
      <c r="A9" s="24" t="s">
        <v>45</v>
      </c>
      <c r="B9" s="28" t="s">
        <v>29</v>
      </c>
      <c r="C9" s="28" t="s">
        <v>1057</v>
      </c>
      <c r="D9" s="24" t="s">
        <v>1058</v>
      </c>
      <c r="E9" s="29" t="s">
        <v>1059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76.5" x14ac:dyDescent="0.2">
      <c r="A10" s="34" t="s">
        <v>50</v>
      </c>
      <c r="E10" s="35" t="s">
        <v>1061</v>
      </c>
    </row>
    <row r="11" spans="1:18" x14ac:dyDescent="0.2">
      <c r="A11" s="38" t="s">
        <v>52</v>
      </c>
      <c r="E11" s="37" t="s">
        <v>47</v>
      </c>
    </row>
    <row r="12" spans="1:18" x14ac:dyDescent="0.2">
      <c r="A12" s="24" t="s">
        <v>45</v>
      </c>
      <c r="B12" s="28" t="s">
        <v>23</v>
      </c>
      <c r="C12" s="28" t="s">
        <v>1057</v>
      </c>
      <c r="D12" s="24" t="s">
        <v>1062</v>
      </c>
      <c r="E12" s="29" t="s">
        <v>1059</v>
      </c>
      <c r="F12" s="30" t="s">
        <v>1060</v>
      </c>
      <c r="G12" s="31">
        <v>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ht="76.5" x14ac:dyDescent="0.2">
      <c r="A13" s="34" t="s">
        <v>50</v>
      </c>
      <c r="E13" s="35" t="s">
        <v>1063</v>
      </c>
    </row>
    <row r="14" spans="1:18" x14ac:dyDescent="0.2">
      <c r="A14" s="38" t="s">
        <v>52</v>
      </c>
      <c r="E14" s="37" t="s">
        <v>47</v>
      </c>
    </row>
    <row r="15" spans="1:18" x14ac:dyDescent="0.2">
      <c r="A15" s="24" t="s">
        <v>45</v>
      </c>
      <c r="B15" s="28" t="s">
        <v>22</v>
      </c>
      <c r="C15" s="28" t="s">
        <v>1057</v>
      </c>
      <c r="D15" s="24" t="s">
        <v>1064</v>
      </c>
      <c r="E15" s="29" t="s">
        <v>1059</v>
      </c>
      <c r="F15" s="30" t="s">
        <v>1060</v>
      </c>
      <c r="G15" s="31">
        <v>1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ht="76.5" x14ac:dyDescent="0.2">
      <c r="A16" s="34" t="s">
        <v>50</v>
      </c>
      <c r="E16" s="35" t="s">
        <v>1065</v>
      </c>
    </row>
    <row r="17" spans="1:16" x14ac:dyDescent="0.2">
      <c r="A17" s="38" t="s">
        <v>52</v>
      </c>
      <c r="E17" s="37" t="s">
        <v>47</v>
      </c>
    </row>
    <row r="18" spans="1:16" x14ac:dyDescent="0.2">
      <c r="A18" s="24" t="s">
        <v>45</v>
      </c>
      <c r="B18" s="28" t="s">
        <v>33</v>
      </c>
      <c r="C18" s="28" t="s">
        <v>1057</v>
      </c>
      <c r="D18" s="24" t="s">
        <v>22</v>
      </c>
      <c r="E18" s="29" t="s">
        <v>1059</v>
      </c>
      <c r="F18" s="30" t="s">
        <v>1060</v>
      </c>
      <c r="G18" s="31">
        <v>1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6" ht="76.5" x14ac:dyDescent="0.2">
      <c r="A19" s="34" t="s">
        <v>50</v>
      </c>
      <c r="E19" s="35" t="s">
        <v>1066</v>
      </c>
    </row>
    <row r="20" spans="1:16" x14ac:dyDescent="0.2">
      <c r="A20" s="38" t="s">
        <v>52</v>
      </c>
      <c r="E20" s="37" t="s">
        <v>47</v>
      </c>
    </row>
    <row r="21" spans="1:16" x14ac:dyDescent="0.2">
      <c r="A21" s="24" t="s">
        <v>45</v>
      </c>
      <c r="B21" s="28" t="s">
        <v>35</v>
      </c>
      <c r="C21" s="28" t="s">
        <v>1057</v>
      </c>
      <c r="D21" s="24" t="s">
        <v>33</v>
      </c>
      <c r="E21" s="29" t="s">
        <v>1059</v>
      </c>
      <c r="F21" s="30" t="s">
        <v>1060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ht="76.5" x14ac:dyDescent="0.2">
      <c r="A22" s="34" t="s">
        <v>50</v>
      </c>
      <c r="E22" s="35" t="s">
        <v>1066</v>
      </c>
    </row>
    <row r="23" spans="1:16" x14ac:dyDescent="0.2">
      <c r="A23" s="36" t="s">
        <v>52</v>
      </c>
      <c r="E23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1067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1067</v>
      </c>
      <c r="D4" s="2"/>
      <c r="E4" s="20" t="s">
        <v>1068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40</v>
      </c>
      <c r="D8" s="21"/>
      <c r="E8" s="26" t="s">
        <v>282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0+I9+I12+I15+I18+I21+I24+I27+I30+I33+I36+I39+I42+I45+I48</f>
        <v>0</v>
      </c>
      <c r="R8">
        <f>0+O9+O12+O15+O18+O21+O24+O27+O30+O33+O36+O39+O42+O45+O48</f>
        <v>0</v>
      </c>
    </row>
    <row r="9" spans="1:18" x14ac:dyDescent="0.2">
      <c r="A9" s="24" t="s">
        <v>45</v>
      </c>
      <c r="B9" s="28" t="s">
        <v>29</v>
      </c>
      <c r="C9" s="28" t="s">
        <v>1069</v>
      </c>
      <c r="D9" s="24" t="s">
        <v>47</v>
      </c>
      <c r="E9" s="29" t="s">
        <v>1070</v>
      </c>
      <c r="F9" s="30" t="s">
        <v>56</v>
      </c>
      <c r="G9" s="31">
        <v>205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47</v>
      </c>
    </row>
    <row r="11" spans="1:18" x14ac:dyDescent="0.2">
      <c r="A11" s="38" t="s">
        <v>52</v>
      </c>
      <c r="E11" s="37" t="s">
        <v>1071</v>
      </c>
    </row>
    <row r="12" spans="1:18" x14ac:dyDescent="0.2">
      <c r="A12" s="24" t="s">
        <v>45</v>
      </c>
      <c r="B12" s="28" t="s">
        <v>23</v>
      </c>
      <c r="C12" s="28" t="s">
        <v>1072</v>
      </c>
      <c r="D12" s="24" t="s">
        <v>47</v>
      </c>
      <c r="E12" s="29" t="s">
        <v>1073</v>
      </c>
      <c r="F12" s="30" t="s">
        <v>56</v>
      </c>
      <c r="G12" s="31">
        <v>220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ht="25.5" x14ac:dyDescent="0.2">
      <c r="A13" s="34" t="s">
        <v>50</v>
      </c>
      <c r="E13" s="35" t="s">
        <v>1074</v>
      </c>
    </row>
    <row r="14" spans="1:18" x14ac:dyDescent="0.2">
      <c r="A14" s="38" t="s">
        <v>52</v>
      </c>
      <c r="E14" s="37" t="s">
        <v>47</v>
      </c>
    </row>
    <row r="15" spans="1:18" x14ac:dyDescent="0.2">
      <c r="A15" s="24" t="s">
        <v>45</v>
      </c>
      <c r="B15" s="28" t="s">
        <v>22</v>
      </c>
      <c r="C15" s="28" t="s">
        <v>1075</v>
      </c>
      <c r="D15" s="24" t="s">
        <v>47</v>
      </c>
      <c r="E15" s="29" t="s">
        <v>1076</v>
      </c>
      <c r="F15" s="30" t="s">
        <v>56</v>
      </c>
      <c r="G15" s="31">
        <v>205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x14ac:dyDescent="0.2">
      <c r="A16" s="34" t="s">
        <v>50</v>
      </c>
      <c r="E16" s="35" t="s">
        <v>1077</v>
      </c>
    </row>
    <row r="17" spans="1:16" x14ac:dyDescent="0.2">
      <c r="A17" s="38" t="s">
        <v>52</v>
      </c>
      <c r="E17" s="37" t="s">
        <v>47</v>
      </c>
    </row>
    <row r="18" spans="1:16" ht="25.5" x14ac:dyDescent="0.2">
      <c r="A18" s="24" t="s">
        <v>45</v>
      </c>
      <c r="B18" s="28" t="s">
        <v>33</v>
      </c>
      <c r="C18" s="28" t="s">
        <v>1078</v>
      </c>
      <c r="D18" s="24" t="s">
        <v>47</v>
      </c>
      <c r="E18" s="29" t="s">
        <v>1079</v>
      </c>
      <c r="F18" s="30" t="s">
        <v>56</v>
      </c>
      <c r="G18" s="31">
        <v>95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6" ht="25.5" x14ac:dyDescent="0.2">
      <c r="A19" s="34" t="s">
        <v>50</v>
      </c>
      <c r="E19" s="35" t="s">
        <v>1080</v>
      </c>
    </row>
    <row r="20" spans="1:16" x14ac:dyDescent="0.2">
      <c r="A20" s="38" t="s">
        <v>52</v>
      </c>
      <c r="E20" s="37" t="s">
        <v>1081</v>
      </c>
    </row>
    <row r="21" spans="1:16" ht="25.5" x14ac:dyDescent="0.2">
      <c r="A21" s="24" t="s">
        <v>45</v>
      </c>
      <c r="B21" s="28" t="s">
        <v>35</v>
      </c>
      <c r="C21" s="28" t="s">
        <v>1082</v>
      </c>
      <c r="D21" s="24" t="s">
        <v>47</v>
      </c>
      <c r="E21" s="29" t="s">
        <v>1083</v>
      </c>
      <c r="F21" s="30" t="s">
        <v>56</v>
      </c>
      <c r="G21" s="31">
        <v>7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50</v>
      </c>
      <c r="E22" s="35" t="s">
        <v>1084</v>
      </c>
    </row>
    <row r="23" spans="1:16" x14ac:dyDescent="0.2">
      <c r="A23" s="38" t="s">
        <v>52</v>
      </c>
      <c r="E23" s="37" t="s">
        <v>1085</v>
      </c>
    </row>
    <row r="24" spans="1:16" ht="25.5" x14ac:dyDescent="0.2">
      <c r="A24" s="24" t="s">
        <v>45</v>
      </c>
      <c r="B24" s="28" t="s">
        <v>37</v>
      </c>
      <c r="C24" s="28" t="s">
        <v>1086</v>
      </c>
      <c r="D24" s="24" t="s">
        <v>47</v>
      </c>
      <c r="E24" s="29" t="s">
        <v>1087</v>
      </c>
      <c r="F24" s="30" t="s">
        <v>56</v>
      </c>
      <c r="G24" s="31">
        <v>4</v>
      </c>
      <c r="H24" s="32">
        <v>0</v>
      </c>
      <c r="I24" s="33">
        <f>ROUND(ROUND(H24,2)*ROUND(G24,3),2)</f>
        <v>0</v>
      </c>
      <c r="O24">
        <f>(I24*21)/100</f>
        <v>0</v>
      </c>
      <c r="P24" t="s">
        <v>23</v>
      </c>
    </row>
    <row r="25" spans="1:16" ht="25.5" x14ac:dyDescent="0.2">
      <c r="A25" s="34" t="s">
        <v>50</v>
      </c>
      <c r="E25" s="35" t="s">
        <v>1088</v>
      </c>
    </row>
    <row r="26" spans="1:16" x14ac:dyDescent="0.2">
      <c r="A26" s="38" t="s">
        <v>52</v>
      </c>
      <c r="E26" s="37" t="s">
        <v>1089</v>
      </c>
    </row>
    <row r="27" spans="1:16" x14ac:dyDescent="0.2">
      <c r="A27" s="24" t="s">
        <v>45</v>
      </c>
      <c r="B27" s="28" t="s">
        <v>96</v>
      </c>
      <c r="C27" s="28" t="s">
        <v>1090</v>
      </c>
      <c r="D27" s="24" t="s">
        <v>47</v>
      </c>
      <c r="E27" s="29" t="s">
        <v>1091</v>
      </c>
      <c r="F27" s="30" t="s">
        <v>56</v>
      </c>
      <c r="G27" s="31">
        <v>2</v>
      </c>
      <c r="H27" s="32">
        <v>0</v>
      </c>
      <c r="I27" s="33">
        <f>ROUND(ROUND(H27,2)*ROUND(G27,3),2)</f>
        <v>0</v>
      </c>
      <c r="O27">
        <f>(I27*21)/100</f>
        <v>0</v>
      </c>
      <c r="P27" t="s">
        <v>23</v>
      </c>
    </row>
    <row r="28" spans="1:16" x14ac:dyDescent="0.2">
      <c r="A28" s="34" t="s">
        <v>50</v>
      </c>
      <c r="E28" s="35" t="s">
        <v>1084</v>
      </c>
    </row>
    <row r="29" spans="1:16" x14ac:dyDescent="0.2">
      <c r="A29" s="38" t="s">
        <v>52</v>
      </c>
      <c r="E29" s="37" t="s">
        <v>1092</v>
      </c>
    </row>
    <row r="30" spans="1:16" ht="25.5" x14ac:dyDescent="0.2">
      <c r="A30" s="24" t="s">
        <v>45</v>
      </c>
      <c r="B30" s="28" t="s">
        <v>100</v>
      </c>
      <c r="C30" s="28" t="s">
        <v>1093</v>
      </c>
      <c r="D30" s="24" t="s">
        <v>47</v>
      </c>
      <c r="E30" s="29" t="s">
        <v>1094</v>
      </c>
      <c r="F30" s="30" t="s">
        <v>56</v>
      </c>
      <c r="G30" s="31">
        <v>80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6" x14ac:dyDescent="0.2">
      <c r="A31" s="34" t="s">
        <v>50</v>
      </c>
      <c r="E31" s="35" t="s">
        <v>47</v>
      </c>
    </row>
    <row r="32" spans="1:16" ht="38.25" x14ac:dyDescent="0.2">
      <c r="A32" s="38" t="s">
        <v>52</v>
      </c>
      <c r="E32" s="37" t="s">
        <v>1095</v>
      </c>
    </row>
    <row r="33" spans="1:16" x14ac:dyDescent="0.2">
      <c r="A33" s="24" t="s">
        <v>45</v>
      </c>
      <c r="B33" s="28" t="s">
        <v>40</v>
      </c>
      <c r="C33" s="28" t="s">
        <v>1096</v>
      </c>
      <c r="D33" s="24" t="s">
        <v>47</v>
      </c>
      <c r="E33" s="29" t="s">
        <v>1097</v>
      </c>
      <c r="F33" s="30" t="s">
        <v>56</v>
      </c>
      <c r="G33" s="31">
        <v>6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50</v>
      </c>
      <c r="E34" s="35" t="s">
        <v>1084</v>
      </c>
    </row>
    <row r="35" spans="1:16" ht="38.25" x14ac:dyDescent="0.2">
      <c r="A35" s="38" t="s">
        <v>52</v>
      </c>
      <c r="E35" s="37" t="s">
        <v>1098</v>
      </c>
    </row>
    <row r="36" spans="1:16" ht="25.5" x14ac:dyDescent="0.2">
      <c r="A36" s="24" t="s">
        <v>45</v>
      </c>
      <c r="B36" s="28" t="s">
        <v>42</v>
      </c>
      <c r="C36" s="28" t="s">
        <v>1099</v>
      </c>
      <c r="D36" s="24" t="s">
        <v>47</v>
      </c>
      <c r="E36" s="29" t="s">
        <v>1100</v>
      </c>
      <c r="F36" s="30" t="s">
        <v>49</v>
      </c>
      <c r="G36" s="31">
        <v>2466.5</v>
      </c>
      <c r="H36" s="32">
        <v>0</v>
      </c>
      <c r="I36" s="33">
        <f>ROUND(ROUND(H36,2)*ROUND(G36,3),2)</f>
        <v>0</v>
      </c>
      <c r="O36">
        <f>(I36*21)/100</f>
        <v>0</v>
      </c>
      <c r="P36" t="s">
        <v>23</v>
      </c>
    </row>
    <row r="37" spans="1:16" x14ac:dyDescent="0.2">
      <c r="A37" s="34" t="s">
        <v>50</v>
      </c>
      <c r="E37" s="35" t="s">
        <v>1101</v>
      </c>
    </row>
    <row r="38" spans="1:16" ht="127.5" x14ac:dyDescent="0.2">
      <c r="A38" s="38" t="s">
        <v>52</v>
      </c>
      <c r="E38" s="37" t="s">
        <v>1102</v>
      </c>
    </row>
    <row r="39" spans="1:16" ht="25.5" x14ac:dyDescent="0.2">
      <c r="A39" s="24" t="s">
        <v>45</v>
      </c>
      <c r="B39" s="28" t="s">
        <v>113</v>
      </c>
      <c r="C39" s="28" t="s">
        <v>1103</v>
      </c>
      <c r="D39" s="24" t="s">
        <v>47</v>
      </c>
      <c r="E39" s="29" t="s">
        <v>1104</v>
      </c>
      <c r="F39" s="30" t="s">
        <v>49</v>
      </c>
      <c r="G39" s="31">
        <v>2466.5</v>
      </c>
      <c r="H39" s="32">
        <v>0</v>
      </c>
      <c r="I39" s="33">
        <f>ROUND(ROUND(H39,2)*ROUND(G39,3),2)</f>
        <v>0</v>
      </c>
      <c r="O39">
        <f>(I39*21)/100</f>
        <v>0</v>
      </c>
      <c r="P39" t="s">
        <v>23</v>
      </c>
    </row>
    <row r="40" spans="1:16" x14ac:dyDescent="0.2">
      <c r="A40" s="34" t="s">
        <v>50</v>
      </c>
      <c r="E40" s="35" t="s">
        <v>1105</v>
      </c>
    </row>
    <row r="41" spans="1:16" ht="127.5" x14ac:dyDescent="0.2">
      <c r="A41" s="38" t="s">
        <v>52</v>
      </c>
      <c r="E41" s="37" t="s">
        <v>1102</v>
      </c>
    </row>
    <row r="42" spans="1:16" x14ac:dyDescent="0.2">
      <c r="A42" s="24" t="s">
        <v>45</v>
      </c>
      <c r="B42" s="28" t="s">
        <v>117</v>
      </c>
      <c r="C42" s="28" t="s">
        <v>1106</v>
      </c>
      <c r="D42" s="24" t="s">
        <v>47</v>
      </c>
      <c r="E42" s="29" t="s">
        <v>1107</v>
      </c>
      <c r="F42" s="30" t="s">
        <v>56</v>
      </c>
      <c r="G42" s="31">
        <v>263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50</v>
      </c>
      <c r="E43" s="35" t="s">
        <v>47</v>
      </c>
    </row>
    <row r="44" spans="1:16" x14ac:dyDescent="0.2">
      <c r="A44" s="38" t="s">
        <v>52</v>
      </c>
      <c r="E44" s="37" t="s">
        <v>1108</v>
      </c>
    </row>
    <row r="45" spans="1:16" x14ac:dyDescent="0.2">
      <c r="A45" s="24" t="s">
        <v>45</v>
      </c>
      <c r="B45" s="28" t="s">
        <v>122</v>
      </c>
      <c r="C45" s="28" t="s">
        <v>1109</v>
      </c>
      <c r="D45" s="24" t="s">
        <v>47</v>
      </c>
      <c r="E45" s="29" t="s">
        <v>1110</v>
      </c>
      <c r="F45" s="30" t="s">
        <v>49</v>
      </c>
      <c r="G45" s="31">
        <v>20000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50</v>
      </c>
      <c r="E46" s="35" t="s">
        <v>1111</v>
      </c>
    </row>
    <row r="47" spans="1:16" x14ac:dyDescent="0.2">
      <c r="A47" s="38" t="s">
        <v>52</v>
      </c>
      <c r="E47" s="37" t="s">
        <v>47</v>
      </c>
    </row>
    <row r="48" spans="1:16" x14ac:dyDescent="0.2">
      <c r="A48" s="24" t="s">
        <v>45</v>
      </c>
      <c r="B48" s="28" t="s">
        <v>126</v>
      </c>
      <c r="C48" s="28" t="s">
        <v>1112</v>
      </c>
      <c r="D48" s="24" t="s">
        <v>47</v>
      </c>
      <c r="E48" s="29" t="s">
        <v>1113</v>
      </c>
      <c r="F48" s="30" t="s">
        <v>56</v>
      </c>
      <c r="G48" s="31">
        <v>4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5" ht="38.25" x14ac:dyDescent="0.2">
      <c r="A49" s="34" t="s">
        <v>50</v>
      </c>
      <c r="E49" s="35" t="s">
        <v>1114</v>
      </c>
    </row>
    <row r="50" spans="1:5" x14ac:dyDescent="0.2">
      <c r="A50" s="36" t="s">
        <v>52</v>
      </c>
      <c r="E50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1115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1115</v>
      </c>
      <c r="D4" s="2"/>
      <c r="E4" s="20" t="s">
        <v>1116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40</v>
      </c>
      <c r="D8" s="21"/>
      <c r="E8" s="26" t="s">
        <v>282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0+I9+I12+I15+I18+I21+I24+I27+I30+I33+I36+I39+I42+I45+I48</f>
        <v>0</v>
      </c>
      <c r="R8">
        <f>0+O9+O12+O15+O18+O21+O24+O27+O30+O33+O36+O39+O42+O45+O48</f>
        <v>0</v>
      </c>
    </row>
    <row r="9" spans="1:18" x14ac:dyDescent="0.2">
      <c r="A9" s="24" t="s">
        <v>45</v>
      </c>
      <c r="B9" s="28" t="s">
        <v>29</v>
      </c>
      <c r="C9" s="28" t="s">
        <v>1117</v>
      </c>
      <c r="D9" s="24" t="s">
        <v>47</v>
      </c>
      <c r="E9" s="29" t="s">
        <v>1118</v>
      </c>
      <c r="F9" s="30" t="s">
        <v>158</v>
      </c>
      <c r="G9" s="31">
        <v>4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1119</v>
      </c>
    </row>
    <row r="11" spans="1:18" x14ac:dyDescent="0.2">
      <c r="A11" s="38" t="s">
        <v>52</v>
      </c>
      <c r="E11" s="37" t="s">
        <v>47</v>
      </c>
    </row>
    <row r="12" spans="1:18" x14ac:dyDescent="0.2">
      <c r="A12" s="24" t="s">
        <v>45</v>
      </c>
      <c r="B12" s="28" t="s">
        <v>23</v>
      </c>
      <c r="C12" s="28" t="s">
        <v>1069</v>
      </c>
      <c r="D12" s="24" t="s">
        <v>47</v>
      </c>
      <c r="E12" s="29" t="s">
        <v>1070</v>
      </c>
      <c r="F12" s="30" t="s">
        <v>56</v>
      </c>
      <c r="G12" s="31">
        <v>90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x14ac:dyDescent="0.2">
      <c r="A13" s="34" t="s">
        <v>50</v>
      </c>
      <c r="E13" s="35" t="s">
        <v>47</v>
      </c>
    </row>
    <row r="14" spans="1:18" x14ac:dyDescent="0.2">
      <c r="A14" s="38" t="s">
        <v>52</v>
      </c>
      <c r="E14" s="37" t="s">
        <v>1120</v>
      </c>
    </row>
    <row r="15" spans="1:18" x14ac:dyDescent="0.2">
      <c r="A15" s="24" t="s">
        <v>45</v>
      </c>
      <c r="B15" s="28" t="s">
        <v>22</v>
      </c>
      <c r="C15" s="28" t="s">
        <v>1072</v>
      </c>
      <c r="D15" s="24" t="s">
        <v>47</v>
      </c>
      <c r="E15" s="29" t="s">
        <v>1073</v>
      </c>
      <c r="F15" s="30" t="s">
        <v>56</v>
      </c>
      <c r="G15" s="31">
        <v>20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ht="25.5" x14ac:dyDescent="0.2">
      <c r="A16" s="34" t="s">
        <v>50</v>
      </c>
      <c r="E16" s="35" t="s">
        <v>1074</v>
      </c>
    </row>
    <row r="17" spans="1:16" x14ac:dyDescent="0.2">
      <c r="A17" s="38" t="s">
        <v>52</v>
      </c>
      <c r="E17" s="37" t="s">
        <v>47</v>
      </c>
    </row>
    <row r="18" spans="1:16" x14ac:dyDescent="0.2">
      <c r="A18" s="24" t="s">
        <v>45</v>
      </c>
      <c r="B18" s="28" t="s">
        <v>33</v>
      </c>
      <c r="C18" s="28" t="s">
        <v>1075</v>
      </c>
      <c r="D18" s="24" t="s">
        <v>47</v>
      </c>
      <c r="E18" s="29" t="s">
        <v>1076</v>
      </c>
      <c r="F18" s="30" t="s">
        <v>56</v>
      </c>
      <c r="G18" s="31">
        <v>90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34" t="s">
        <v>50</v>
      </c>
      <c r="E19" s="35" t="s">
        <v>1077</v>
      </c>
    </row>
    <row r="20" spans="1:16" x14ac:dyDescent="0.2">
      <c r="A20" s="38" t="s">
        <v>52</v>
      </c>
      <c r="E20" s="37" t="s">
        <v>47</v>
      </c>
    </row>
    <row r="21" spans="1:16" x14ac:dyDescent="0.2">
      <c r="A21" s="24" t="s">
        <v>45</v>
      </c>
      <c r="B21" s="28" t="s">
        <v>35</v>
      </c>
      <c r="C21" s="28" t="s">
        <v>1121</v>
      </c>
      <c r="D21" s="24" t="s">
        <v>47</v>
      </c>
      <c r="E21" s="29" t="s">
        <v>1122</v>
      </c>
      <c r="F21" s="30" t="s">
        <v>56</v>
      </c>
      <c r="G21" s="31">
        <v>6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50</v>
      </c>
      <c r="E22" s="35" t="s">
        <v>47</v>
      </c>
    </row>
    <row r="23" spans="1:16" x14ac:dyDescent="0.2">
      <c r="A23" s="38" t="s">
        <v>52</v>
      </c>
      <c r="E23" s="37" t="s">
        <v>47</v>
      </c>
    </row>
    <row r="24" spans="1:16" ht="25.5" x14ac:dyDescent="0.2">
      <c r="A24" s="24" t="s">
        <v>45</v>
      </c>
      <c r="B24" s="28" t="s">
        <v>37</v>
      </c>
      <c r="C24" s="28" t="s">
        <v>1078</v>
      </c>
      <c r="D24" s="24" t="s">
        <v>47</v>
      </c>
      <c r="E24" s="29" t="s">
        <v>1079</v>
      </c>
      <c r="F24" s="30" t="s">
        <v>56</v>
      </c>
      <c r="G24" s="31">
        <v>35</v>
      </c>
      <c r="H24" s="32">
        <v>0</v>
      </c>
      <c r="I24" s="33">
        <f>ROUND(ROUND(H24,2)*ROUND(G24,3),2)</f>
        <v>0</v>
      </c>
      <c r="O24">
        <f>(I24*21)/100</f>
        <v>0</v>
      </c>
      <c r="P24" t="s">
        <v>23</v>
      </c>
    </row>
    <row r="25" spans="1:16" ht="25.5" x14ac:dyDescent="0.2">
      <c r="A25" s="34" t="s">
        <v>50</v>
      </c>
      <c r="E25" s="35" t="s">
        <v>1080</v>
      </c>
    </row>
    <row r="26" spans="1:16" x14ac:dyDescent="0.2">
      <c r="A26" s="38" t="s">
        <v>52</v>
      </c>
      <c r="E26" s="37" t="s">
        <v>1123</v>
      </c>
    </row>
    <row r="27" spans="1:16" ht="25.5" x14ac:dyDescent="0.2">
      <c r="A27" s="24" t="s">
        <v>45</v>
      </c>
      <c r="B27" s="28" t="s">
        <v>96</v>
      </c>
      <c r="C27" s="28" t="s">
        <v>1124</v>
      </c>
      <c r="D27" s="24" t="s">
        <v>47</v>
      </c>
      <c r="E27" s="29" t="s">
        <v>1125</v>
      </c>
      <c r="F27" s="30" t="s">
        <v>56</v>
      </c>
      <c r="G27" s="31">
        <v>4</v>
      </c>
      <c r="H27" s="32">
        <v>0</v>
      </c>
      <c r="I27" s="33">
        <f>ROUND(ROUND(H27,2)*ROUND(G27,3),2)</f>
        <v>0</v>
      </c>
      <c r="O27">
        <f>(I27*21)/100</f>
        <v>0</v>
      </c>
      <c r="P27" t="s">
        <v>23</v>
      </c>
    </row>
    <row r="28" spans="1:16" x14ac:dyDescent="0.2">
      <c r="A28" s="34" t="s">
        <v>50</v>
      </c>
      <c r="E28" s="35" t="s">
        <v>1126</v>
      </c>
    </row>
    <row r="29" spans="1:16" x14ac:dyDescent="0.2">
      <c r="A29" s="38" t="s">
        <v>52</v>
      </c>
      <c r="E29" s="37" t="s">
        <v>1127</v>
      </c>
    </row>
    <row r="30" spans="1:16" x14ac:dyDescent="0.2">
      <c r="A30" s="24" t="s">
        <v>45</v>
      </c>
      <c r="B30" s="28" t="s">
        <v>100</v>
      </c>
      <c r="C30" s="28" t="s">
        <v>1128</v>
      </c>
      <c r="D30" s="24" t="s">
        <v>47</v>
      </c>
      <c r="E30" s="29" t="s">
        <v>1129</v>
      </c>
      <c r="F30" s="30" t="s">
        <v>56</v>
      </c>
      <c r="G30" s="31">
        <v>68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6" x14ac:dyDescent="0.2">
      <c r="A31" s="34" t="s">
        <v>50</v>
      </c>
      <c r="E31" s="35" t="s">
        <v>1130</v>
      </c>
    </row>
    <row r="32" spans="1:16" x14ac:dyDescent="0.2">
      <c r="A32" s="38" t="s">
        <v>52</v>
      </c>
      <c r="E32" s="37" t="s">
        <v>1131</v>
      </c>
    </row>
    <row r="33" spans="1:16" ht="25.5" x14ac:dyDescent="0.2">
      <c r="A33" s="24" t="s">
        <v>45</v>
      </c>
      <c r="B33" s="28" t="s">
        <v>40</v>
      </c>
      <c r="C33" s="28" t="s">
        <v>1093</v>
      </c>
      <c r="D33" s="24" t="s">
        <v>47</v>
      </c>
      <c r="E33" s="29" t="s">
        <v>1094</v>
      </c>
      <c r="F33" s="30" t="s">
        <v>56</v>
      </c>
      <c r="G33" s="31">
        <v>40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50</v>
      </c>
      <c r="E34" s="35" t="s">
        <v>47</v>
      </c>
    </row>
    <row r="35" spans="1:16" ht="38.25" x14ac:dyDescent="0.2">
      <c r="A35" s="38" t="s">
        <v>52</v>
      </c>
      <c r="E35" s="37" t="s">
        <v>1132</v>
      </c>
    </row>
    <row r="36" spans="1:16" x14ac:dyDescent="0.2">
      <c r="A36" s="24" t="s">
        <v>45</v>
      </c>
      <c r="B36" s="28" t="s">
        <v>42</v>
      </c>
      <c r="C36" s="28" t="s">
        <v>1096</v>
      </c>
      <c r="D36" s="24" t="s">
        <v>47</v>
      </c>
      <c r="E36" s="29" t="s">
        <v>1097</v>
      </c>
      <c r="F36" s="30" t="s">
        <v>56</v>
      </c>
      <c r="G36" s="31">
        <v>6</v>
      </c>
      <c r="H36" s="32">
        <v>0</v>
      </c>
      <c r="I36" s="33">
        <f>ROUND(ROUND(H36,2)*ROUND(G36,3),2)</f>
        <v>0</v>
      </c>
      <c r="O36">
        <f>(I36*21)/100</f>
        <v>0</v>
      </c>
      <c r="P36" t="s">
        <v>23</v>
      </c>
    </row>
    <row r="37" spans="1:16" x14ac:dyDescent="0.2">
      <c r="A37" s="34" t="s">
        <v>50</v>
      </c>
      <c r="E37" s="35" t="s">
        <v>1084</v>
      </c>
    </row>
    <row r="38" spans="1:16" ht="38.25" x14ac:dyDescent="0.2">
      <c r="A38" s="38" t="s">
        <v>52</v>
      </c>
      <c r="E38" s="37" t="s">
        <v>1098</v>
      </c>
    </row>
    <row r="39" spans="1:16" ht="25.5" x14ac:dyDescent="0.2">
      <c r="A39" s="24" t="s">
        <v>45</v>
      </c>
      <c r="B39" s="28" t="s">
        <v>113</v>
      </c>
      <c r="C39" s="28" t="s">
        <v>1099</v>
      </c>
      <c r="D39" s="24" t="s">
        <v>47</v>
      </c>
      <c r="E39" s="29" t="s">
        <v>1100</v>
      </c>
      <c r="F39" s="30" t="s">
        <v>49</v>
      </c>
      <c r="G39" s="31">
        <v>924.5</v>
      </c>
      <c r="H39" s="32">
        <v>0</v>
      </c>
      <c r="I39" s="33">
        <f>ROUND(ROUND(H39,2)*ROUND(G39,3),2)</f>
        <v>0</v>
      </c>
      <c r="O39">
        <f>(I39*21)/100</f>
        <v>0</v>
      </c>
      <c r="P39" t="s">
        <v>23</v>
      </c>
    </row>
    <row r="40" spans="1:16" x14ac:dyDescent="0.2">
      <c r="A40" s="34" t="s">
        <v>50</v>
      </c>
      <c r="E40" s="35" t="s">
        <v>1101</v>
      </c>
    </row>
    <row r="41" spans="1:16" ht="127.5" x14ac:dyDescent="0.2">
      <c r="A41" s="38" t="s">
        <v>52</v>
      </c>
      <c r="E41" s="37" t="s">
        <v>1133</v>
      </c>
    </row>
    <row r="42" spans="1:16" ht="25.5" x14ac:dyDescent="0.2">
      <c r="A42" s="24" t="s">
        <v>45</v>
      </c>
      <c r="B42" s="28" t="s">
        <v>117</v>
      </c>
      <c r="C42" s="28" t="s">
        <v>1103</v>
      </c>
      <c r="D42" s="24" t="s">
        <v>47</v>
      </c>
      <c r="E42" s="29" t="s">
        <v>1104</v>
      </c>
      <c r="F42" s="30" t="s">
        <v>49</v>
      </c>
      <c r="G42" s="31">
        <v>924.5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50</v>
      </c>
      <c r="E43" s="35" t="s">
        <v>1105</v>
      </c>
    </row>
    <row r="44" spans="1:16" ht="127.5" x14ac:dyDescent="0.2">
      <c r="A44" s="38" t="s">
        <v>52</v>
      </c>
      <c r="E44" s="37" t="s">
        <v>1133</v>
      </c>
    </row>
    <row r="45" spans="1:16" x14ac:dyDescent="0.2">
      <c r="A45" s="24" t="s">
        <v>45</v>
      </c>
      <c r="B45" s="28" t="s">
        <v>122</v>
      </c>
      <c r="C45" s="28" t="s">
        <v>1109</v>
      </c>
      <c r="D45" s="24" t="s">
        <v>47</v>
      </c>
      <c r="E45" s="29" t="s">
        <v>1110</v>
      </c>
      <c r="F45" s="30" t="s">
        <v>49</v>
      </c>
      <c r="G45" s="31">
        <v>6000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50</v>
      </c>
      <c r="E46" s="35" t="s">
        <v>1111</v>
      </c>
    </row>
    <row r="47" spans="1:16" x14ac:dyDescent="0.2">
      <c r="A47" s="38" t="s">
        <v>52</v>
      </c>
      <c r="E47" s="37" t="s">
        <v>47</v>
      </c>
    </row>
    <row r="48" spans="1:16" x14ac:dyDescent="0.2">
      <c r="A48" s="24" t="s">
        <v>45</v>
      </c>
      <c r="B48" s="28" t="s">
        <v>126</v>
      </c>
      <c r="C48" s="28" t="s">
        <v>1112</v>
      </c>
      <c r="D48" s="24" t="s">
        <v>47</v>
      </c>
      <c r="E48" s="29" t="s">
        <v>1113</v>
      </c>
      <c r="F48" s="30" t="s">
        <v>56</v>
      </c>
      <c r="G48" s="31">
        <v>1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5" ht="38.25" x14ac:dyDescent="0.2">
      <c r="A49" s="34" t="s">
        <v>50</v>
      </c>
      <c r="E49" s="35" t="s">
        <v>1114</v>
      </c>
    </row>
    <row r="50" spans="1:5" x14ac:dyDescent="0.2">
      <c r="A50" s="36" t="s">
        <v>52</v>
      </c>
      <c r="E50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1134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1134</v>
      </c>
      <c r="D4" s="2"/>
      <c r="E4" s="20" t="s">
        <v>1135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1136</v>
      </c>
      <c r="D9" s="24" t="s">
        <v>47</v>
      </c>
      <c r="E9" s="29" t="s">
        <v>1137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114.75" x14ac:dyDescent="0.2">
      <c r="A10" s="34" t="s">
        <v>50</v>
      </c>
      <c r="E10" s="35" t="s">
        <v>1138</v>
      </c>
    </row>
    <row r="11" spans="1:18" ht="306" x14ac:dyDescent="0.2">
      <c r="A11" s="36" t="s">
        <v>52</v>
      </c>
      <c r="E11" s="37" t="s">
        <v>1139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0+O8+O21+O52+O83+O105+O133+O149+O165+O169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1140</v>
      </c>
      <c r="I3" s="39">
        <f>0+I8+I21+I52+I83+I105+I133+I149+I165+I169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1140</v>
      </c>
      <c r="D4" s="2"/>
      <c r="E4" s="20" t="s">
        <v>1141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0+I9+I12+I15+I18</f>
        <v>0</v>
      </c>
      <c r="R8">
        <f>0+O9+O12+O15+O18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662.93399999999997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641</v>
      </c>
    </row>
    <row r="11" spans="1:18" ht="38.25" x14ac:dyDescent="0.2">
      <c r="A11" s="38" t="s">
        <v>52</v>
      </c>
      <c r="E11" s="37" t="s">
        <v>1142</v>
      </c>
    </row>
    <row r="12" spans="1:18" x14ac:dyDescent="0.2">
      <c r="A12" s="24" t="s">
        <v>45</v>
      </c>
      <c r="B12" s="28" t="s">
        <v>23</v>
      </c>
      <c r="C12" s="28" t="s">
        <v>1143</v>
      </c>
      <c r="D12" s="24" t="s">
        <v>47</v>
      </c>
      <c r="E12" s="29" t="s">
        <v>1144</v>
      </c>
      <c r="F12" s="30" t="s">
        <v>56</v>
      </c>
      <c r="G12" s="31">
        <v>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x14ac:dyDescent="0.2">
      <c r="A13" s="34" t="s">
        <v>50</v>
      </c>
      <c r="E13" s="35" t="s">
        <v>1145</v>
      </c>
    </row>
    <row r="14" spans="1:18" x14ac:dyDescent="0.2">
      <c r="A14" s="38" t="s">
        <v>52</v>
      </c>
      <c r="E14" s="37" t="s">
        <v>47</v>
      </c>
    </row>
    <row r="15" spans="1:18" x14ac:dyDescent="0.2">
      <c r="A15" s="24" t="s">
        <v>45</v>
      </c>
      <c r="B15" s="28" t="s">
        <v>22</v>
      </c>
      <c r="C15" s="28" t="s">
        <v>1146</v>
      </c>
      <c r="D15" s="24" t="s">
        <v>47</v>
      </c>
      <c r="E15" s="29" t="s">
        <v>1147</v>
      </c>
      <c r="F15" s="30" t="s">
        <v>56</v>
      </c>
      <c r="G15" s="31">
        <v>1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x14ac:dyDescent="0.2">
      <c r="A16" s="34" t="s">
        <v>50</v>
      </c>
      <c r="E16" s="35" t="s">
        <v>1148</v>
      </c>
    </row>
    <row r="17" spans="1:18" x14ac:dyDescent="0.2">
      <c r="A17" s="38" t="s">
        <v>52</v>
      </c>
      <c r="E17" s="37" t="s">
        <v>47</v>
      </c>
    </row>
    <row r="18" spans="1:18" x14ac:dyDescent="0.2">
      <c r="A18" s="24" t="s">
        <v>45</v>
      </c>
      <c r="B18" s="28" t="s">
        <v>33</v>
      </c>
      <c r="C18" s="28" t="s">
        <v>1149</v>
      </c>
      <c r="D18" s="24" t="s">
        <v>47</v>
      </c>
      <c r="E18" s="29" t="s">
        <v>1150</v>
      </c>
      <c r="F18" s="30" t="s">
        <v>56</v>
      </c>
      <c r="G18" s="31">
        <v>2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4" t="s">
        <v>50</v>
      </c>
      <c r="E19" s="35" t="s">
        <v>1151</v>
      </c>
    </row>
    <row r="20" spans="1:18" x14ac:dyDescent="0.2">
      <c r="A20" s="36" t="s">
        <v>52</v>
      </c>
      <c r="E20" s="37" t="s">
        <v>47</v>
      </c>
    </row>
    <row r="21" spans="1:18" ht="12.75" customHeight="1" x14ac:dyDescent="0.2">
      <c r="A21" s="12" t="s">
        <v>43</v>
      </c>
      <c r="B21" s="12"/>
      <c r="C21" s="40" t="s">
        <v>29</v>
      </c>
      <c r="D21" s="12"/>
      <c r="E21" s="26" t="s">
        <v>44</v>
      </c>
      <c r="F21" s="12"/>
      <c r="G21" s="12"/>
      <c r="H21" s="12"/>
      <c r="I21" s="41">
        <f>0+Q21</f>
        <v>0</v>
      </c>
      <c r="O21">
        <f>0+R21</f>
        <v>0</v>
      </c>
      <c r="Q21">
        <f>0+I22+I25+I28+I31+I34+I37+I40+I43+I46+I49</f>
        <v>0</v>
      </c>
      <c r="R21">
        <f>0+O22+O25+O28+O31+O34+O37+O40+O43+O46+O49</f>
        <v>0</v>
      </c>
    </row>
    <row r="22" spans="1:18" x14ac:dyDescent="0.2">
      <c r="A22" s="24" t="s">
        <v>45</v>
      </c>
      <c r="B22" s="28" t="s">
        <v>35</v>
      </c>
      <c r="C22" s="28" t="s">
        <v>1152</v>
      </c>
      <c r="D22" s="24" t="s">
        <v>47</v>
      </c>
      <c r="E22" s="29" t="s">
        <v>1153</v>
      </c>
      <c r="F22" s="30" t="s">
        <v>1154</v>
      </c>
      <c r="G22" s="31">
        <v>480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50</v>
      </c>
      <c r="E23" s="35" t="s">
        <v>47</v>
      </c>
    </row>
    <row r="24" spans="1:18" x14ac:dyDescent="0.2">
      <c r="A24" s="38" t="s">
        <v>52</v>
      </c>
      <c r="E24" s="37" t="s">
        <v>1155</v>
      </c>
    </row>
    <row r="25" spans="1:18" ht="25.5" x14ac:dyDescent="0.2">
      <c r="A25" s="24" t="s">
        <v>45</v>
      </c>
      <c r="B25" s="28" t="s">
        <v>37</v>
      </c>
      <c r="C25" s="28" t="s">
        <v>1156</v>
      </c>
      <c r="D25" s="24" t="s">
        <v>47</v>
      </c>
      <c r="E25" s="29" t="s">
        <v>1157</v>
      </c>
      <c r="F25" s="30" t="s">
        <v>158</v>
      </c>
      <c r="G25" s="31">
        <v>12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8" ht="51" x14ac:dyDescent="0.2">
      <c r="A26" s="34" t="s">
        <v>50</v>
      </c>
      <c r="E26" s="35" t="s">
        <v>1158</v>
      </c>
    </row>
    <row r="27" spans="1:18" x14ac:dyDescent="0.2">
      <c r="A27" s="38" t="s">
        <v>52</v>
      </c>
      <c r="E27" s="37" t="s">
        <v>1159</v>
      </c>
    </row>
    <row r="28" spans="1:18" x14ac:dyDescent="0.2">
      <c r="A28" s="24" t="s">
        <v>45</v>
      </c>
      <c r="B28" s="28" t="s">
        <v>96</v>
      </c>
      <c r="C28" s="28" t="s">
        <v>651</v>
      </c>
      <c r="D28" s="24" t="s">
        <v>47</v>
      </c>
      <c r="E28" s="29" t="s">
        <v>652</v>
      </c>
      <c r="F28" s="30" t="s">
        <v>79</v>
      </c>
      <c r="G28" s="31">
        <v>186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8" x14ac:dyDescent="0.2">
      <c r="A29" s="34" t="s">
        <v>50</v>
      </c>
      <c r="E29" s="35" t="s">
        <v>111</v>
      </c>
    </row>
    <row r="30" spans="1:18" ht="25.5" x14ac:dyDescent="0.2">
      <c r="A30" s="38" t="s">
        <v>52</v>
      </c>
      <c r="E30" s="37" t="s">
        <v>1160</v>
      </c>
    </row>
    <row r="31" spans="1:18" x14ac:dyDescent="0.2">
      <c r="A31" s="24" t="s">
        <v>45</v>
      </c>
      <c r="B31" s="28" t="s">
        <v>100</v>
      </c>
      <c r="C31" s="28" t="s">
        <v>1161</v>
      </c>
      <c r="D31" s="24" t="s">
        <v>47</v>
      </c>
      <c r="E31" s="29" t="s">
        <v>1162</v>
      </c>
      <c r="F31" s="30" t="s">
        <v>79</v>
      </c>
      <c r="G31" s="31">
        <v>186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8" ht="38.25" x14ac:dyDescent="0.2">
      <c r="A32" s="34" t="s">
        <v>50</v>
      </c>
      <c r="E32" s="35" t="s">
        <v>645</v>
      </c>
    </row>
    <row r="33" spans="1:16" ht="25.5" x14ac:dyDescent="0.2">
      <c r="A33" s="38" t="s">
        <v>52</v>
      </c>
      <c r="E33" s="37" t="s">
        <v>1163</v>
      </c>
    </row>
    <row r="34" spans="1:16" x14ac:dyDescent="0.2">
      <c r="A34" s="24" t="s">
        <v>45</v>
      </c>
      <c r="B34" s="28" t="s">
        <v>40</v>
      </c>
      <c r="C34" s="28" t="s">
        <v>1164</v>
      </c>
      <c r="D34" s="24" t="s">
        <v>47</v>
      </c>
      <c r="E34" s="29" t="s">
        <v>1165</v>
      </c>
      <c r="F34" s="30" t="s">
        <v>79</v>
      </c>
      <c r="G34" s="31">
        <v>217.5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25.5" x14ac:dyDescent="0.2">
      <c r="A35" s="34" t="s">
        <v>50</v>
      </c>
      <c r="E35" s="35" t="s">
        <v>649</v>
      </c>
    </row>
    <row r="36" spans="1:16" ht="38.25" x14ac:dyDescent="0.2">
      <c r="A36" s="38" t="s">
        <v>52</v>
      </c>
      <c r="E36" s="37" t="s">
        <v>1166</v>
      </c>
    </row>
    <row r="37" spans="1:16" x14ac:dyDescent="0.2">
      <c r="A37" s="24" t="s">
        <v>45</v>
      </c>
      <c r="B37" s="28" t="s">
        <v>42</v>
      </c>
      <c r="C37" s="28" t="s">
        <v>123</v>
      </c>
      <c r="D37" s="24" t="s">
        <v>47</v>
      </c>
      <c r="E37" s="29" t="s">
        <v>124</v>
      </c>
      <c r="F37" s="30" t="s">
        <v>79</v>
      </c>
      <c r="G37" s="31">
        <v>554.29600000000005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51" x14ac:dyDescent="0.2">
      <c r="A39" s="38" t="s">
        <v>52</v>
      </c>
      <c r="E39" s="37" t="s">
        <v>1167</v>
      </c>
    </row>
    <row r="40" spans="1:16" x14ac:dyDescent="0.2">
      <c r="A40" s="24" t="s">
        <v>45</v>
      </c>
      <c r="B40" s="28" t="s">
        <v>113</v>
      </c>
      <c r="C40" s="28" t="s">
        <v>1168</v>
      </c>
      <c r="D40" s="24" t="s">
        <v>47</v>
      </c>
      <c r="E40" s="29" t="s">
        <v>1169</v>
      </c>
      <c r="F40" s="30" t="s">
        <v>79</v>
      </c>
      <c r="G40" s="31">
        <v>186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x14ac:dyDescent="0.2">
      <c r="A41" s="34" t="s">
        <v>50</v>
      </c>
      <c r="E41" s="35" t="s">
        <v>1170</v>
      </c>
    </row>
    <row r="42" spans="1:16" ht="25.5" x14ac:dyDescent="0.2">
      <c r="A42" s="38" t="s">
        <v>52</v>
      </c>
      <c r="E42" s="37" t="s">
        <v>1171</v>
      </c>
    </row>
    <row r="43" spans="1:16" x14ac:dyDescent="0.2">
      <c r="A43" s="24" t="s">
        <v>45</v>
      </c>
      <c r="B43" s="28" t="s">
        <v>117</v>
      </c>
      <c r="C43" s="28" t="s">
        <v>659</v>
      </c>
      <c r="D43" s="24" t="s">
        <v>168</v>
      </c>
      <c r="E43" s="29" t="s">
        <v>660</v>
      </c>
      <c r="F43" s="30" t="s">
        <v>79</v>
      </c>
      <c r="G43" s="31">
        <v>1625.0139999999999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1172</v>
      </c>
    </row>
    <row r="45" spans="1:16" ht="25.5" x14ac:dyDescent="0.2">
      <c r="A45" s="38" t="s">
        <v>52</v>
      </c>
      <c r="E45" s="37" t="s">
        <v>1173</v>
      </c>
    </row>
    <row r="46" spans="1:16" x14ac:dyDescent="0.2">
      <c r="A46" s="24" t="s">
        <v>45</v>
      </c>
      <c r="B46" s="28" t="s">
        <v>122</v>
      </c>
      <c r="C46" s="28" t="s">
        <v>659</v>
      </c>
      <c r="D46" s="24" t="s">
        <v>173</v>
      </c>
      <c r="E46" s="29" t="s">
        <v>660</v>
      </c>
      <c r="F46" s="30" t="s">
        <v>79</v>
      </c>
      <c r="G46" s="31">
        <v>479.6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50</v>
      </c>
      <c r="E47" s="35" t="s">
        <v>1172</v>
      </c>
    </row>
    <row r="48" spans="1:16" ht="25.5" x14ac:dyDescent="0.2">
      <c r="A48" s="38" t="s">
        <v>52</v>
      </c>
      <c r="E48" s="37" t="s">
        <v>1174</v>
      </c>
    </row>
    <row r="49" spans="1:18" x14ac:dyDescent="0.2">
      <c r="A49" s="24" t="s">
        <v>45</v>
      </c>
      <c r="B49" s="28" t="s">
        <v>126</v>
      </c>
      <c r="C49" s="28" t="s">
        <v>659</v>
      </c>
      <c r="D49" s="24" t="s">
        <v>403</v>
      </c>
      <c r="E49" s="29" t="s">
        <v>660</v>
      </c>
      <c r="F49" s="30" t="s">
        <v>79</v>
      </c>
      <c r="G49" s="31">
        <v>178.64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1175</v>
      </c>
    </row>
    <row r="51" spans="1:18" x14ac:dyDescent="0.2">
      <c r="A51" s="36" t="s">
        <v>52</v>
      </c>
      <c r="E51" s="37" t="s">
        <v>1176</v>
      </c>
    </row>
    <row r="52" spans="1:18" ht="12.75" customHeight="1" x14ac:dyDescent="0.2">
      <c r="A52" s="12" t="s">
        <v>43</v>
      </c>
      <c r="B52" s="12"/>
      <c r="C52" s="40" t="s">
        <v>23</v>
      </c>
      <c r="D52" s="12"/>
      <c r="E52" s="26" t="s">
        <v>149</v>
      </c>
      <c r="F52" s="12"/>
      <c r="G52" s="12"/>
      <c r="H52" s="12"/>
      <c r="I52" s="41">
        <f>0+Q52</f>
        <v>0</v>
      </c>
      <c r="O52">
        <f>0+R52</f>
        <v>0</v>
      </c>
      <c r="Q52">
        <f>0+I53+I56+I59+I62+I65+I68+I71+I74+I77+I80</f>
        <v>0</v>
      </c>
      <c r="R52">
        <f>0+O53+O56+O59+O62+O65+O68+O71+O74+O77+O80</f>
        <v>0</v>
      </c>
    </row>
    <row r="53" spans="1:18" x14ac:dyDescent="0.2">
      <c r="A53" s="24" t="s">
        <v>45</v>
      </c>
      <c r="B53" s="28" t="s">
        <v>131</v>
      </c>
      <c r="C53" s="28" t="s">
        <v>1177</v>
      </c>
      <c r="D53" s="24" t="s">
        <v>47</v>
      </c>
      <c r="E53" s="29" t="s">
        <v>1178</v>
      </c>
      <c r="F53" s="30" t="s">
        <v>79</v>
      </c>
      <c r="G53" s="31">
        <v>1.5840000000000001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34" t="s">
        <v>50</v>
      </c>
      <c r="E54" s="35" t="s">
        <v>47</v>
      </c>
    </row>
    <row r="55" spans="1:18" x14ac:dyDescent="0.2">
      <c r="A55" s="38" t="s">
        <v>52</v>
      </c>
      <c r="E55" s="37" t="s">
        <v>1179</v>
      </c>
    </row>
    <row r="56" spans="1:18" x14ac:dyDescent="0.2">
      <c r="A56" s="24" t="s">
        <v>45</v>
      </c>
      <c r="B56" s="28" t="s">
        <v>135</v>
      </c>
      <c r="C56" s="28" t="s">
        <v>1180</v>
      </c>
      <c r="D56" s="24" t="s">
        <v>47</v>
      </c>
      <c r="E56" s="29" t="s">
        <v>1181</v>
      </c>
      <c r="F56" s="30" t="s">
        <v>79</v>
      </c>
      <c r="G56" s="31">
        <v>0.54800000000000004</v>
      </c>
      <c r="H56" s="32">
        <v>0</v>
      </c>
      <c r="I56" s="33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4" t="s">
        <v>50</v>
      </c>
      <c r="E57" s="35" t="s">
        <v>47</v>
      </c>
    </row>
    <row r="58" spans="1:18" ht="25.5" x14ac:dyDescent="0.2">
      <c r="A58" s="38" t="s">
        <v>52</v>
      </c>
      <c r="E58" s="37" t="s">
        <v>1182</v>
      </c>
    </row>
    <row r="59" spans="1:18" x14ac:dyDescent="0.2">
      <c r="A59" s="24" t="s">
        <v>45</v>
      </c>
      <c r="B59" s="28" t="s">
        <v>139</v>
      </c>
      <c r="C59" s="28" t="s">
        <v>1183</v>
      </c>
      <c r="D59" s="24" t="s">
        <v>47</v>
      </c>
      <c r="E59" s="29" t="s">
        <v>1184</v>
      </c>
      <c r="F59" s="30" t="s">
        <v>79</v>
      </c>
      <c r="G59" s="31">
        <v>125.664</v>
      </c>
      <c r="H59" s="32">
        <v>0</v>
      </c>
      <c r="I59" s="33">
        <f>ROUND(ROUND(H59,2)*ROUND(G59,3),2)</f>
        <v>0</v>
      </c>
      <c r="O59">
        <f>(I59*21)/100</f>
        <v>0</v>
      </c>
      <c r="P59" t="s">
        <v>23</v>
      </c>
    </row>
    <row r="60" spans="1:18" x14ac:dyDescent="0.2">
      <c r="A60" s="34" t="s">
        <v>50</v>
      </c>
      <c r="E60" s="35" t="s">
        <v>1185</v>
      </c>
    </row>
    <row r="61" spans="1:18" ht="25.5" x14ac:dyDescent="0.2">
      <c r="A61" s="38" t="s">
        <v>52</v>
      </c>
      <c r="E61" s="37" t="s">
        <v>1186</v>
      </c>
    </row>
    <row r="62" spans="1:18" x14ac:dyDescent="0.2">
      <c r="A62" s="24" t="s">
        <v>45</v>
      </c>
      <c r="B62" s="28" t="s">
        <v>144</v>
      </c>
      <c r="C62" s="28" t="s">
        <v>1187</v>
      </c>
      <c r="D62" s="24" t="s">
        <v>47</v>
      </c>
      <c r="E62" s="29" t="s">
        <v>1188</v>
      </c>
      <c r="F62" s="30" t="s">
        <v>74</v>
      </c>
      <c r="G62" s="31">
        <v>15.708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1189</v>
      </c>
    </row>
    <row r="64" spans="1:18" x14ac:dyDescent="0.2">
      <c r="A64" s="38" t="s">
        <v>52</v>
      </c>
      <c r="E64" s="37" t="s">
        <v>1190</v>
      </c>
    </row>
    <row r="65" spans="1:16" x14ac:dyDescent="0.2">
      <c r="A65" s="24" t="s">
        <v>45</v>
      </c>
      <c r="B65" s="28" t="s">
        <v>150</v>
      </c>
      <c r="C65" s="28" t="s">
        <v>1191</v>
      </c>
      <c r="D65" s="24" t="s">
        <v>47</v>
      </c>
      <c r="E65" s="29" t="s">
        <v>1192</v>
      </c>
      <c r="F65" s="30" t="s">
        <v>74</v>
      </c>
      <c r="G65" s="31">
        <v>38.564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ht="25.5" x14ac:dyDescent="0.2">
      <c r="A66" s="34" t="s">
        <v>50</v>
      </c>
      <c r="E66" s="35" t="s">
        <v>1193</v>
      </c>
    </row>
    <row r="67" spans="1:16" ht="25.5" x14ac:dyDescent="0.2">
      <c r="A67" s="38" t="s">
        <v>52</v>
      </c>
      <c r="E67" s="37" t="s">
        <v>1194</v>
      </c>
    </row>
    <row r="68" spans="1:16" x14ac:dyDescent="0.2">
      <c r="A68" s="24" t="s">
        <v>45</v>
      </c>
      <c r="B68" s="28" t="s">
        <v>155</v>
      </c>
      <c r="C68" s="28" t="s">
        <v>1195</v>
      </c>
      <c r="D68" s="24" t="s">
        <v>47</v>
      </c>
      <c r="E68" s="29" t="s">
        <v>1196</v>
      </c>
      <c r="F68" s="30" t="s">
        <v>74</v>
      </c>
      <c r="G68" s="31">
        <v>38.564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34" t="s">
        <v>50</v>
      </c>
      <c r="E69" s="35" t="s">
        <v>1197</v>
      </c>
    </row>
    <row r="70" spans="1:16" ht="25.5" x14ac:dyDescent="0.2">
      <c r="A70" s="38" t="s">
        <v>52</v>
      </c>
      <c r="E70" s="37" t="s">
        <v>1198</v>
      </c>
    </row>
    <row r="71" spans="1:16" x14ac:dyDescent="0.2">
      <c r="A71" s="24" t="s">
        <v>45</v>
      </c>
      <c r="B71" s="28" t="s">
        <v>161</v>
      </c>
      <c r="C71" s="28" t="s">
        <v>1199</v>
      </c>
      <c r="D71" s="24" t="s">
        <v>47</v>
      </c>
      <c r="E71" s="29" t="s">
        <v>1200</v>
      </c>
      <c r="F71" s="30" t="s">
        <v>158</v>
      </c>
      <c r="G71" s="31">
        <v>192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ht="25.5" x14ac:dyDescent="0.2">
      <c r="A72" s="34" t="s">
        <v>50</v>
      </c>
      <c r="E72" s="35" t="s">
        <v>649</v>
      </c>
    </row>
    <row r="73" spans="1:16" ht="25.5" x14ac:dyDescent="0.2">
      <c r="A73" s="38" t="s">
        <v>52</v>
      </c>
      <c r="E73" s="37" t="s">
        <v>1201</v>
      </c>
    </row>
    <row r="74" spans="1:16" x14ac:dyDescent="0.2">
      <c r="A74" s="24" t="s">
        <v>45</v>
      </c>
      <c r="B74" s="28" t="s">
        <v>166</v>
      </c>
      <c r="C74" s="28" t="s">
        <v>1202</v>
      </c>
      <c r="D74" s="24" t="s">
        <v>47</v>
      </c>
      <c r="E74" s="29" t="s">
        <v>1203</v>
      </c>
      <c r="F74" s="30" t="s">
        <v>79</v>
      </c>
      <c r="G74" s="31">
        <v>243.86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50</v>
      </c>
      <c r="E75" s="35" t="s">
        <v>1204</v>
      </c>
    </row>
    <row r="76" spans="1:16" x14ac:dyDescent="0.2">
      <c r="A76" s="38" t="s">
        <v>52</v>
      </c>
      <c r="E76" s="37" t="s">
        <v>1205</v>
      </c>
    </row>
    <row r="77" spans="1:16" x14ac:dyDescent="0.2">
      <c r="A77" s="24" t="s">
        <v>45</v>
      </c>
      <c r="B77" s="28" t="s">
        <v>172</v>
      </c>
      <c r="C77" s="28" t="s">
        <v>1206</v>
      </c>
      <c r="D77" s="24" t="s">
        <v>47</v>
      </c>
      <c r="E77" s="29" t="s">
        <v>1207</v>
      </c>
      <c r="F77" s="30" t="s">
        <v>74</v>
      </c>
      <c r="G77" s="31">
        <v>60.965000000000003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4" t="s">
        <v>50</v>
      </c>
      <c r="E78" s="35" t="s">
        <v>1208</v>
      </c>
    </row>
    <row r="79" spans="1:16" x14ac:dyDescent="0.2">
      <c r="A79" s="38" t="s">
        <v>52</v>
      </c>
      <c r="E79" s="37" t="s">
        <v>1209</v>
      </c>
    </row>
    <row r="80" spans="1:16" x14ac:dyDescent="0.2">
      <c r="A80" s="24" t="s">
        <v>45</v>
      </c>
      <c r="B80" s="28" t="s">
        <v>176</v>
      </c>
      <c r="C80" s="28" t="s">
        <v>1210</v>
      </c>
      <c r="D80" s="24" t="s">
        <v>1211</v>
      </c>
      <c r="E80" s="29" t="s">
        <v>1212</v>
      </c>
      <c r="F80" s="30" t="s">
        <v>49</v>
      </c>
      <c r="G80" s="31">
        <v>105.6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34" t="s">
        <v>50</v>
      </c>
      <c r="E81" s="35" t="s">
        <v>1213</v>
      </c>
    </row>
    <row r="82" spans="1:18" x14ac:dyDescent="0.2">
      <c r="A82" s="36" t="s">
        <v>52</v>
      </c>
      <c r="E82" s="37" t="s">
        <v>1214</v>
      </c>
    </row>
    <row r="83" spans="1:18" ht="12.75" customHeight="1" x14ac:dyDescent="0.2">
      <c r="A83" s="12" t="s">
        <v>43</v>
      </c>
      <c r="B83" s="12"/>
      <c r="C83" s="40" t="s">
        <v>22</v>
      </c>
      <c r="D83" s="12"/>
      <c r="E83" s="26" t="s">
        <v>663</v>
      </c>
      <c r="F83" s="12"/>
      <c r="G83" s="12"/>
      <c r="H83" s="12"/>
      <c r="I83" s="41">
        <f>0+Q83</f>
        <v>0</v>
      </c>
      <c r="O83">
        <f>0+R83</f>
        <v>0</v>
      </c>
      <c r="Q83">
        <f>0+I84+I87+I90+I93+I96+I99+I102</f>
        <v>0</v>
      </c>
      <c r="R83">
        <f>0+O84+O87+O90+O93+O96+O99+O102</f>
        <v>0</v>
      </c>
    </row>
    <row r="84" spans="1:18" x14ac:dyDescent="0.2">
      <c r="A84" s="24" t="s">
        <v>45</v>
      </c>
      <c r="B84" s="28" t="s">
        <v>181</v>
      </c>
      <c r="C84" s="28" t="s">
        <v>1215</v>
      </c>
      <c r="D84" s="24" t="s">
        <v>47</v>
      </c>
      <c r="E84" s="29" t="s">
        <v>1216</v>
      </c>
      <c r="F84" s="30" t="s">
        <v>1217</v>
      </c>
      <c r="G84" s="31">
        <v>550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8" x14ac:dyDescent="0.2">
      <c r="A85" s="34" t="s">
        <v>50</v>
      </c>
      <c r="E85" s="35" t="s">
        <v>1218</v>
      </c>
    </row>
    <row r="86" spans="1:18" x14ac:dyDescent="0.2">
      <c r="A86" s="38" t="s">
        <v>52</v>
      </c>
      <c r="E86" s="37" t="s">
        <v>1219</v>
      </c>
    </row>
    <row r="87" spans="1:18" x14ac:dyDescent="0.2">
      <c r="A87" s="24" t="s">
        <v>45</v>
      </c>
      <c r="B87" s="28" t="s">
        <v>184</v>
      </c>
      <c r="C87" s="28" t="s">
        <v>1220</v>
      </c>
      <c r="D87" s="24" t="s">
        <v>47</v>
      </c>
      <c r="E87" s="29" t="s">
        <v>1221</v>
      </c>
      <c r="F87" s="30" t="s">
        <v>79</v>
      </c>
      <c r="G87" s="31">
        <v>34.776000000000003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50</v>
      </c>
      <c r="E88" s="35" t="s">
        <v>1222</v>
      </c>
    </row>
    <row r="89" spans="1:18" x14ac:dyDescent="0.2">
      <c r="A89" s="38" t="s">
        <v>52</v>
      </c>
      <c r="E89" s="37" t="s">
        <v>1223</v>
      </c>
    </row>
    <row r="90" spans="1:18" x14ac:dyDescent="0.2">
      <c r="A90" s="24" t="s">
        <v>45</v>
      </c>
      <c r="B90" s="28" t="s">
        <v>189</v>
      </c>
      <c r="C90" s="28" t="s">
        <v>1224</v>
      </c>
      <c r="D90" s="24" t="s">
        <v>47</v>
      </c>
      <c r="E90" s="29" t="s">
        <v>1225</v>
      </c>
      <c r="F90" s="30" t="s">
        <v>74</v>
      </c>
      <c r="G90" s="31">
        <v>5.2160000000000002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34" t="s">
        <v>50</v>
      </c>
      <c r="E91" s="35" t="s">
        <v>1226</v>
      </c>
    </row>
    <row r="92" spans="1:18" x14ac:dyDescent="0.2">
      <c r="A92" s="38" t="s">
        <v>52</v>
      </c>
      <c r="E92" s="37" t="s">
        <v>1227</v>
      </c>
    </row>
    <row r="93" spans="1:18" x14ac:dyDescent="0.2">
      <c r="A93" s="24" t="s">
        <v>45</v>
      </c>
      <c r="B93" s="28" t="s">
        <v>193</v>
      </c>
      <c r="C93" s="28" t="s">
        <v>1228</v>
      </c>
      <c r="D93" s="24" t="s">
        <v>47</v>
      </c>
      <c r="E93" s="29" t="s">
        <v>1229</v>
      </c>
      <c r="F93" s="30" t="s">
        <v>79</v>
      </c>
      <c r="G93" s="31">
        <v>224.32499999999999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8" ht="25.5" x14ac:dyDescent="0.2">
      <c r="A94" s="34" t="s">
        <v>50</v>
      </c>
      <c r="E94" s="35" t="s">
        <v>1230</v>
      </c>
    </row>
    <row r="95" spans="1:18" ht="38.25" x14ac:dyDescent="0.2">
      <c r="A95" s="38" t="s">
        <v>52</v>
      </c>
      <c r="E95" s="37" t="s">
        <v>1231</v>
      </c>
    </row>
    <row r="96" spans="1:18" x14ac:dyDescent="0.2">
      <c r="A96" s="24" t="s">
        <v>45</v>
      </c>
      <c r="B96" s="28" t="s">
        <v>197</v>
      </c>
      <c r="C96" s="28" t="s">
        <v>1232</v>
      </c>
      <c r="D96" s="24" t="s">
        <v>47</v>
      </c>
      <c r="E96" s="29" t="s">
        <v>1233</v>
      </c>
      <c r="F96" s="30" t="s">
        <v>74</v>
      </c>
      <c r="G96" s="31">
        <v>56.081000000000003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8" x14ac:dyDescent="0.2">
      <c r="A97" s="34" t="s">
        <v>50</v>
      </c>
      <c r="E97" s="35" t="s">
        <v>1208</v>
      </c>
    </row>
    <row r="98" spans="1:18" x14ac:dyDescent="0.2">
      <c r="A98" s="38" t="s">
        <v>52</v>
      </c>
      <c r="E98" s="37" t="s">
        <v>1234</v>
      </c>
    </row>
    <row r="99" spans="1:18" x14ac:dyDescent="0.2">
      <c r="A99" s="24" t="s">
        <v>45</v>
      </c>
      <c r="B99" s="28" t="s">
        <v>201</v>
      </c>
      <c r="C99" s="28" t="s">
        <v>1235</v>
      </c>
      <c r="D99" s="24" t="s">
        <v>47</v>
      </c>
      <c r="E99" s="29" t="s">
        <v>1236</v>
      </c>
      <c r="F99" s="30" t="s">
        <v>79</v>
      </c>
      <c r="G99" s="31">
        <v>43.789000000000001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4" t="s">
        <v>50</v>
      </c>
      <c r="E100" s="35" t="s">
        <v>1237</v>
      </c>
    </row>
    <row r="101" spans="1:18" x14ac:dyDescent="0.2">
      <c r="A101" s="38" t="s">
        <v>52</v>
      </c>
      <c r="E101" s="37" t="s">
        <v>1238</v>
      </c>
    </row>
    <row r="102" spans="1:18" x14ac:dyDescent="0.2">
      <c r="A102" s="24" t="s">
        <v>45</v>
      </c>
      <c r="B102" s="28" t="s">
        <v>206</v>
      </c>
      <c r="C102" s="28" t="s">
        <v>1239</v>
      </c>
      <c r="D102" s="24" t="s">
        <v>47</v>
      </c>
      <c r="E102" s="29" t="s">
        <v>1240</v>
      </c>
      <c r="F102" s="30" t="s">
        <v>74</v>
      </c>
      <c r="G102" s="31">
        <v>10.946999999999999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34" t="s">
        <v>50</v>
      </c>
      <c r="E103" s="35" t="s">
        <v>1208</v>
      </c>
    </row>
    <row r="104" spans="1:18" x14ac:dyDescent="0.2">
      <c r="A104" s="36" t="s">
        <v>52</v>
      </c>
      <c r="E104" s="37" t="s">
        <v>1241</v>
      </c>
    </row>
    <row r="105" spans="1:18" ht="12.75" customHeight="1" x14ac:dyDescent="0.2">
      <c r="A105" s="12" t="s">
        <v>43</v>
      </c>
      <c r="B105" s="12"/>
      <c r="C105" s="40" t="s">
        <v>33</v>
      </c>
      <c r="D105" s="12"/>
      <c r="E105" s="26" t="s">
        <v>188</v>
      </c>
      <c r="F105" s="12"/>
      <c r="G105" s="12"/>
      <c r="H105" s="12"/>
      <c r="I105" s="41">
        <f>0+Q105</f>
        <v>0</v>
      </c>
      <c r="O105">
        <f>0+R105</f>
        <v>0</v>
      </c>
      <c r="Q105">
        <f>0+I106+I109+I112+I115+I118+I121+I124+I127+I130</f>
        <v>0</v>
      </c>
      <c r="R105">
        <f>0+O106+O109+O112+O115+O118+O121+O124+O127+O130</f>
        <v>0</v>
      </c>
    </row>
    <row r="106" spans="1:18" x14ac:dyDescent="0.2">
      <c r="A106" s="24" t="s">
        <v>45</v>
      </c>
      <c r="B106" s="28" t="s">
        <v>211</v>
      </c>
      <c r="C106" s="28" t="s">
        <v>1242</v>
      </c>
      <c r="D106" s="24" t="s">
        <v>47</v>
      </c>
      <c r="E106" s="29" t="s">
        <v>1243</v>
      </c>
      <c r="F106" s="30" t="s">
        <v>79</v>
      </c>
      <c r="G106" s="31">
        <v>34.32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50</v>
      </c>
      <c r="E107" s="35" t="s">
        <v>1244</v>
      </c>
    </row>
    <row r="108" spans="1:18" x14ac:dyDescent="0.2">
      <c r="A108" s="38" t="s">
        <v>52</v>
      </c>
      <c r="E108" s="37" t="s">
        <v>1245</v>
      </c>
    </row>
    <row r="109" spans="1:18" x14ac:dyDescent="0.2">
      <c r="A109" s="24" t="s">
        <v>45</v>
      </c>
      <c r="B109" s="28" t="s">
        <v>216</v>
      </c>
      <c r="C109" s="28" t="s">
        <v>1246</v>
      </c>
      <c r="D109" s="24" t="s">
        <v>47</v>
      </c>
      <c r="E109" s="29" t="s">
        <v>1247</v>
      </c>
      <c r="F109" s="30" t="s">
        <v>74</v>
      </c>
      <c r="G109" s="31">
        <v>6.8639999999999999</v>
      </c>
      <c r="H109" s="32">
        <v>0</v>
      </c>
      <c r="I109" s="33">
        <f>ROUND(ROUND(H109,2)*ROUND(G109,3),2)</f>
        <v>0</v>
      </c>
      <c r="O109">
        <f>(I109*21)/100</f>
        <v>0</v>
      </c>
      <c r="P109" t="s">
        <v>23</v>
      </c>
    </row>
    <row r="110" spans="1:18" x14ac:dyDescent="0.2">
      <c r="A110" s="34" t="s">
        <v>50</v>
      </c>
      <c r="E110" s="35" t="s">
        <v>1248</v>
      </c>
    </row>
    <row r="111" spans="1:18" ht="25.5" x14ac:dyDescent="0.2">
      <c r="A111" s="38" t="s">
        <v>52</v>
      </c>
      <c r="E111" s="37" t="s">
        <v>1249</v>
      </c>
    </row>
    <row r="112" spans="1:18" x14ac:dyDescent="0.2">
      <c r="A112" s="24" t="s">
        <v>45</v>
      </c>
      <c r="B112" s="28" t="s">
        <v>221</v>
      </c>
      <c r="C112" s="28" t="s">
        <v>1250</v>
      </c>
      <c r="D112" s="24" t="s">
        <v>47</v>
      </c>
      <c r="E112" s="29" t="s">
        <v>1251</v>
      </c>
      <c r="F112" s="30" t="s">
        <v>79</v>
      </c>
      <c r="G112" s="31">
        <v>286.48899999999998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6" ht="38.25" x14ac:dyDescent="0.2">
      <c r="A113" s="34" t="s">
        <v>50</v>
      </c>
      <c r="E113" s="35" t="s">
        <v>1252</v>
      </c>
    </row>
    <row r="114" spans="1:16" x14ac:dyDescent="0.2">
      <c r="A114" s="38" t="s">
        <v>52</v>
      </c>
      <c r="E114" s="37" t="s">
        <v>1253</v>
      </c>
    </row>
    <row r="115" spans="1:16" x14ac:dyDescent="0.2">
      <c r="A115" s="24" t="s">
        <v>45</v>
      </c>
      <c r="B115" s="28" t="s">
        <v>225</v>
      </c>
      <c r="C115" s="28" t="s">
        <v>1254</v>
      </c>
      <c r="D115" s="24" t="s">
        <v>47</v>
      </c>
      <c r="E115" s="29" t="s">
        <v>1255</v>
      </c>
      <c r="F115" s="30" t="s">
        <v>74</v>
      </c>
      <c r="G115" s="31">
        <v>34.378999999999998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x14ac:dyDescent="0.2">
      <c r="A116" s="34" t="s">
        <v>50</v>
      </c>
      <c r="E116" s="35" t="s">
        <v>1256</v>
      </c>
    </row>
    <row r="117" spans="1:16" x14ac:dyDescent="0.2">
      <c r="A117" s="38" t="s">
        <v>52</v>
      </c>
      <c r="E117" s="37" t="s">
        <v>1257</v>
      </c>
    </row>
    <row r="118" spans="1:16" x14ac:dyDescent="0.2">
      <c r="A118" s="24" t="s">
        <v>45</v>
      </c>
      <c r="B118" s="28" t="s">
        <v>230</v>
      </c>
      <c r="C118" s="28" t="s">
        <v>1258</v>
      </c>
      <c r="D118" s="24" t="s">
        <v>47</v>
      </c>
      <c r="E118" s="29" t="s">
        <v>1259</v>
      </c>
      <c r="F118" s="30" t="s">
        <v>74</v>
      </c>
      <c r="G118" s="31">
        <v>8.5380000000000003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6" ht="25.5" x14ac:dyDescent="0.2">
      <c r="A119" s="34" t="s">
        <v>50</v>
      </c>
      <c r="E119" s="35" t="s">
        <v>1260</v>
      </c>
    </row>
    <row r="120" spans="1:16" x14ac:dyDescent="0.2">
      <c r="A120" s="38" t="s">
        <v>52</v>
      </c>
      <c r="E120" s="37" t="s">
        <v>1261</v>
      </c>
    </row>
    <row r="121" spans="1:16" x14ac:dyDescent="0.2">
      <c r="A121" s="24" t="s">
        <v>45</v>
      </c>
      <c r="B121" s="28" t="s">
        <v>235</v>
      </c>
      <c r="C121" s="28" t="s">
        <v>1262</v>
      </c>
      <c r="D121" s="24" t="s">
        <v>47</v>
      </c>
      <c r="E121" s="29" t="s">
        <v>1263</v>
      </c>
      <c r="F121" s="30" t="s">
        <v>56</v>
      </c>
      <c r="G121" s="31">
        <v>4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6" ht="25.5" x14ac:dyDescent="0.2">
      <c r="A122" s="34" t="s">
        <v>50</v>
      </c>
      <c r="E122" s="35" t="s">
        <v>1264</v>
      </c>
    </row>
    <row r="123" spans="1:16" x14ac:dyDescent="0.2">
      <c r="A123" s="38" t="s">
        <v>52</v>
      </c>
      <c r="E123" s="37" t="s">
        <v>1265</v>
      </c>
    </row>
    <row r="124" spans="1:16" x14ac:dyDescent="0.2">
      <c r="A124" s="24" t="s">
        <v>45</v>
      </c>
      <c r="B124" s="28" t="s">
        <v>240</v>
      </c>
      <c r="C124" s="28" t="s">
        <v>1266</v>
      </c>
      <c r="D124" s="24" t="s">
        <v>47</v>
      </c>
      <c r="E124" s="29" t="s">
        <v>1267</v>
      </c>
      <c r="F124" s="30" t="s">
        <v>79</v>
      </c>
      <c r="G124" s="31">
        <v>12.15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34" t="s">
        <v>50</v>
      </c>
      <c r="E125" s="35" t="s">
        <v>1268</v>
      </c>
    </row>
    <row r="126" spans="1:16" x14ac:dyDescent="0.2">
      <c r="A126" s="38" t="s">
        <v>52</v>
      </c>
      <c r="E126" s="37" t="s">
        <v>1269</v>
      </c>
    </row>
    <row r="127" spans="1:16" x14ac:dyDescent="0.2">
      <c r="A127" s="24" t="s">
        <v>45</v>
      </c>
      <c r="B127" s="28" t="s">
        <v>245</v>
      </c>
      <c r="C127" s="28" t="s">
        <v>668</v>
      </c>
      <c r="D127" s="24" t="s">
        <v>47</v>
      </c>
      <c r="E127" s="29" t="s">
        <v>669</v>
      </c>
      <c r="F127" s="30" t="s">
        <v>79</v>
      </c>
      <c r="G127" s="31">
        <v>79.863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4" t="s">
        <v>50</v>
      </c>
      <c r="E128" s="35" t="s">
        <v>1270</v>
      </c>
    </row>
    <row r="129" spans="1:18" ht="25.5" x14ac:dyDescent="0.2">
      <c r="A129" s="38" t="s">
        <v>52</v>
      </c>
      <c r="E129" s="37" t="s">
        <v>1271</v>
      </c>
    </row>
    <row r="130" spans="1:18" x14ac:dyDescent="0.2">
      <c r="A130" s="24" t="s">
        <v>45</v>
      </c>
      <c r="B130" s="28" t="s">
        <v>250</v>
      </c>
      <c r="C130" s="28" t="s">
        <v>1272</v>
      </c>
      <c r="D130" s="24" t="s">
        <v>47</v>
      </c>
      <c r="E130" s="29" t="s">
        <v>1273</v>
      </c>
      <c r="F130" s="30" t="s">
        <v>79</v>
      </c>
      <c r="G130" s="31">
        <v>108.44</v>
      </c>
      <c r="H130" s="32">
        <v>0</v>
      </c>
      <c r="I130" s="33">
        <f>ROUND(ROUND(H130,2)*ROUND(G130,3),2)</f>
        <v>0</v>
      </c>
      <c r="O130">
        <f>(I130*21)/100</f>
        <v>0</v>
      </c>
      <c r="P130" t="s">
        <v>23</v>
      </c>
    </row>
    <row r="131" spans="1:18" ht="25.5" x14ac:dyDescent="0.2">
      <c r="A131" s="34" t="s">
        <v>50</v>
      </c>
      <c r="E131" s="35" t="s">
        <v>1274</v>
      </c>
    </row>
    <row r="132" spans="1:18" ht="38.25" x14ac:dyDescent="0.2">
      <c r="A132" s="36" t="s">
        <v>52</v>
      </c>
      <c r="E132" s="37" t="s">
        <v>1275</v>
      </c>
    </row>
    <row r="133" spans="1:18" ht="12.75" customHeight="1" x14ac:dyDescent="0.2">
      <c r="A133" s="12" t="s">
        <v>43</v>
      </c>
      <c r="B133" s="12"/>
      <c r="C133" s="40" t="s">
        <v>35</v>
      </c>
      <c r="D133" s="12"/>
      <c r="E133" s="26" t="s">
        <v>205</v>
      </c>
      <c r="F133" s="12"/>
      <c r="G133" s="12"/>
      <c r="H133" s="12"/>
      <c r="I133" s="41">
        <f>0+Q133</f>
        <v>0</v>
      </c>
      <c r="O133">
        <f>0+R133</f>
        <v>0</v>
      </c>
      <c r="Q133">
        <f>0+I134+I137+I140+I143+I146</f>
        <v>0</v>
      </c>
      <c r="R133">
        <f>0+O134+O137+O140+O143+O146</f>
        <v>0</v>
      </c>
    </row>
    <row r="134" spans="1:18" x14ac:dyDescent="0.2">
      <c r="A134" s="24" t="s">
        <v>45</v>
      </c>
      <c r="B134" s="28" t="s">
        <v>254</v>
      </c>
      <c r="C134" s="28" t="s">
        <v>231</v>
      </c>
      <c r="D134" s="24" t="s">
        <v>47</v>
      </c>
      <c r="E134" s="29" t="s">
        <v>232</v>
      </c>
      <c r="F134" s="30" t="s">
        <v>49</v>
      </c>
      <c r="G134" s="31">
        <v>725.8</v>
      </c>
      <c r="H134" s="32">
        <v>0</v>
      </c>
      <c r="I134" s="33">
        <f>ROUND(ROUND(H134,2)*ROUND(G134,3),2)</f>
        <v>0</v>
      </c>
      <c r="O134">
        <f>(I134*21)/100</f>
        <v>0</v>
      </c>
      <c r="P134" t="s">
        <v>23</v>
      </c>
    </row>
    <row r="135" spans="1:18" x14ac:dyDescent="0.2">
      <c r="A135" s="34" t="s">
        <v>50</v>
      </c>
      <c r="E135" s="35" t="s">
        <v>1276</v>
      </c>
    </row>
    <row r="136" spans="1:18" x14ac:dyDescent="0.2">
      <c r="A136" s="38" t="s">
        <v>52</v>
      </c>
      <c r="E136" s="37" t="s">
        <v>1277</v>
      </c>
    </row>
    <row r="137" spans="1:18" x14ac:dyDescent="0.2">
      <c r="A137" s="24" t="s">
        <v>45</v>
      </c>
      <c r="B137" s="28" t="s">
        <v>259</v>
      </c>
      <c r="C137" s="28" t="s">
        <v>1278</v>
      </c>
      <c r="D137" s="24" t="s">
        <v>47</v>
      </c>
      <c r="E137" s="29" t="s">
        <v>1279</v>
      </c>
      <c r="F137" s="30" t="s">
        <v>49</v>
      </c>
      <c r="G137" s="31">
        <v>362.9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34" t="s">
        <v>50</v>
      </c>
      <c r="E138" s="35" t="s">
        <v>1280</v>
      </c>
    </row>
    <row r="139" spans="1:18" x14ac:dyDescent="0.2">
      <c r="A139" s="38" t="s">
        <v>52</v>
      </c>
      <c r="E139" s="37" t="s">
        <v>1281</v>
      </c>
    </row>
    <row r="140" spans="1:18" x14ac:dyDescent="0.2">
      <c r="A140" s="24" t="s">
        <v>45</v>
      </c>
      <c r="B140" s="28" t="s">
        <v>263</v>
      </c>
      <c r="C140" s="28" t="s">
        <v>246</v>
      </c>
      <c r="D140" s="24" t="s">
        <v>47</v>
      </c>
      <c r="E140" s="29" t="s">
        <v>247</v>
      </c>
      <c r="F140" s="30" t="s">
        <v>49</v>
      </c>
      <c r="G140" s="31">
        <v>362.9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50</v>
      </c>
      <c r="E141" s="35" t="s">
        <v>248</v>
      </c>
    </row>
    <row r="142" spans="1:18" x14ac:dyDescent="0.2">
      <c r="A142" s="38" t="s">
        <v>52</v>
      </c>
      <c r="E142" s="37" t="s">
        <v>1282</v>
      </c>
    </row>
    <row r="143" spans="1:18" x14ac:dyDescent="0.2">
      <c r="A143" s="24" t="s">
        <v>45</v>
      </c>
      <c r="B143" s="28" t="s">
        <v>268</v>
      </c>
      <c r="C143" s="28" t="s">
        <v>1283</v>
      </c>
      <c r="D143" s="24" t="s">
        <v>47</v>
      </c>
      <c r="E143" s="29" t="s">
        <v>1284</v>
      </c>
      <c r="F143" s="30" t="s">
        <v>49</v>
      </c>
      <c r="G143" s="31">
        <v>384.02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34" t="s">
        <v>50</v>
      </c>
      <c r="E144" s="35" t="s">
        <v>47</v>
      </c>
    </row>
    <row r="145" spans="1:18" ht="38.25" x14ac:dyDescent="0.2">
      <c r="A145" s="38" t="s">
        <v>52</v>
      </c>
      <c r="E145" s="37" t="s">
        <v>1285</v>
      </c>
    </row>
    <row r="146" spans="1:18" x14ac:dyDescent="0.2">
      <c r="A146" s="24" t="s">
        <v>45</v>
      </c>
      <c r="B146" s="28" t="s">
        <v>273</v>
      </c>
      <c r="C146" s="28" t="s">
        <v>251</v>
      </c>
      <c r="D146" s="24" t="s">
        <v>47</v>
      </c>
      <c r="E146" s="29" t="s">
        <v>252</v>
      </c>
      <c r="F146" s="30" t="s">
        <v>49</v>
      </c>
      <c r="G146" s="31">
        <v>362.9</v>
      </c>
      <c r="H146" s="32">
        <v>0</v>
      </c>
      <c r="I146" s="33">
        <f>ROUND(ROUND(H146,2)*ROUND(G146,3),2)</f>
        <v>0</v>
      </c>
      <c r="O146">
        <f>(I146*21)/100</f>
        <v>0</v>
      </c>
      <c r="P146" t="s">
        <v>23</v>
      </c>
    </row>
    <row r="147" spans="1:18" x14ac:dyDescent="0.2">
      <c r="A147" s="34" t="s">
        <v>50</v>
      </c>
      <c r="E147" s="35" t="s">
        <v>253</v>
      </c>
    </row>
    <row r="148" spans="1:18" x14ac:dyDescent="0.2">
      <c r="A148" s="36" t="s">
        <v>52</v>
      </c>
      <c r="E148" s="37" t="s">
        <v>1282</v>
      </c>
    </row>
    <row r="149" spans="1:18" ht="12.75" customHeight="1" x14ac:dyDescent="0.2">
      <c r="A149" s="12" t="s">
        <v>43</v>
      </c>
      <c r="B149" s="12"/>
      <c r="C149" s="40" t="s">
        <v>96</v>
      </c>
      <c r="D149" s="12"/>
      <c r="E149" s="26" t="s">
        <v>672</v>
      </c>
      <c r="F149" s="12"/>
      <c r="G149" s="12"/>
      <c r="H149" s="12"/>
      <c r="I149" s="41">
        <f>0+Q149</f>
        <v>0</v>
      </c>
      <c r="O149">
        <f>0+R149</f>
        <v>0</v>
      </c>
      <c r="Q149">
        <f>0+I150+I153+I156+I159+I162</f>
        <v>0</v>
      </c>
      <c r="R149">
        <f>0+O150+O153+O156+O159+O162</f>
        <v>0</v>
      </c>
    </row>
    <row r="150" spans="1:18" x14ac:dyDescent="0.2">
      <c r="A150" s="24" t="s">
        <v>45</v>
      </c>
      <c r="B150" s="28" t="s">
        <v>278</v>
      </c>
      <c r="C150" s="28" t="s">
        <v>1286</v>
      </c>
      <c r="D150" s="24" t="s">
        <v>47</v>
      </c>
      <c r="E150" s="29" t="s">
        <v>1287</v>
      </c>
      <c r="F150" s="30" t="s">
        <v>49</v>
      </c>
      <c r="G150" s="31">
        <v>60.3</v>
      </c>
      <c r="H150" s="32">
        <v>0</v>
      </c>
      <c r="I150" s="33">
        <f>ROUND(ROUND(H150,2)*ROUND(G150,3),2)</f>
        <v>0</v>
      </c>
      <c r="O150">
        <f>(I150*21)/100</f>
        <v>0</v>
      </c>
      <c r="P150" t="s">
        <v>23</v>
      </c>
    </row>
    <row r="151" spans="1:18" x14ac:dyDescent="0.2">
      <c r="A151" s="34" t="s">
        <v>50</v>
      </c>
      <c r="E151" s="35" t="s">
        <v>1288</v>
      </c>
    </row>
    <row r="152" spans="1:18" ht="25.5" x14ac:dyDescent="0.2">
      <c r="A152" s="38" t="s">
        <v>52</v>
      </c>
      <c r="E152" s="37" t="s">
        <v>1289</v>
      </c>
    </row>
    <row r="153" spans="1:18" ht="25.5" x14ac:dyDescent="0.2">
      <c r="A153" s="24" t="s">
        <v>45</v>
      </c>
      <c r="B153" s="28" t="s">
        <v>283</v>
      </c>
      <c r="C153" s="28" t="s">
        <v>1290</v>
      </c>
      <c r="D153" s="24" t="s">
        <v>47</v>
      </c>
      <c r="E153" s="29" t="s">
        <v>1291</v>
      </c>
      <c r="F153" s="30" t="s">
        <v>49</v>
      </c>
      <c r="G153" s="31">
        <v>422.1</v>
      </c>
      <c r="H153" s="32">
        <v>0</v>
      </c>
      <c r="I153" s="33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34" t="s">
        <v>50</v>
      </c>
      <c r="E154" s="35" t="s">
        <v>47</v>
      </c>
    </row>
    <row r="155" spans="1:18" x14ac:dyDescent="0.2">
      <c r="A155" s="38" t="s">
        <v>52</v>
      </c>
      <c r="E155" s="37" t="s">
        <v>1292</v>
      </c>
    </row>
    <row r="156" spans="1:18" x14ac:dyDescent="0.2">
      <c r="A156" s="24" t="s">
        <v>45</v>
      </c>
      <c r="B156" s="28" t="s">
        <v>288</v>
      </c>
      <c r="C156" s="28" t="s">
        <v>677</v>
      </c>
      <c r="D156" s="24" t="s">
        <v>47</v>
      </c>
      <c r="E156" s="29" t="s">
        <v>678</v>
      </c>
      <c r="F156" s="30" t="s">
        <v>49</v>
      </c>
      <c r="G156" s="31">
        <v>340.2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8" x14ac:dyDescent="0.2">
      <c r="A157" s="34" t="s">
        <v>50</v>
      </c>
      <c r="E157" s="35" t="s">
        <v>1293</v>
      </c>
    </row>
    <row r="158" spans="1:18" x14ac:dyDescent="0.2">
      <c r="A158" s="38" t="s">
        <v>52</v>
      </c>
      <c r="E158" s="37" t="s">
        <v>1294</v>
      </c>
    </row>
    <row r="159" spans="1:18" x14ac:dyDescent="0.2">
      <c r="A159" s="24" t="s">
        <v>45</v>
      </c>
      <c r="B159" s="28" t="s">
        <v>293</v>
      </c>
      <c r="C159" s="28" t="s">
        <v>1295</v>
      </c>
      <c r="D159" s="24" t="s">
        <v>47</v>
      </c>
      <c r="E159" s="29" t="s">
        <v>1296</v>
      </c>
      <c r="F159" s="30" t="s">
        <v>49</v>
      </c>
      <c r="G159" s="31">
        <v>75.5</v>
      </c>
      <c r="H159" s="32">
        <v>0</v>
      </c>
      <c r="I159" s="33">
        <f>ROUND(ROUND(H159,2)*ROUND(G159,3),2)</f>
        <v>0</v>
      </c>
      <c r="O159">
        <f>(I159*21)/100</f>
        <v>0</v>
      </c>
      <c r="P159" t="s">
        <v>23</v>
      </c>
    </row>
    <row r="160" spans="1:18" x14ac:dyDescent="0.2">
      <c r="A160" s="34" t="s">
        <v>50</v>
      </c>
      <c r="E160" s="35" t="s">
        <v>1297</v>
      </c>
    </row>
    <row r="161" spans="1:18" ht="25.5" x14ac:dyDescent="0.2">
      <c r="A161" s="38" t="s">
        <v>52</v>
      </c>
      <c r="E161" s="37" t="s">
        <v>1298</v>
      </c>
    </row>
    <row r="162" spans="1:18" x14ac:dyDescent="0.2">
      <c r="A162" s="24" t="s">
        <v>45</v>
      </c>
      <c r="B162" s="28" t="s">
        <v>297</v>
      </c>
      <c r="C162" s="28" t="s">
        <v>1299</v>
      </c>
      <c r="D162" s="24" t="s">
        <v>47</v>
      </c>
      <c r="E162" s="29" t="s">
        <v>1300</v>
      </c>
      <c r="F162" s="30" t="s">
        <v>49</v>
      </c>
      <c r="G162" s="31">
        <v>38.64</v>
      </c>
      <c r="H162" s="32">
        <v>0</v>
      </c>
      <c r="I162" s="33">
        <f>ROUND(ROUND(H162,2)*ROUND(G162,3),2)</f>
        <v>0</v>
      </c>
      <c r="O162">
        <f>(I162*21)/100</f>
        <v>0</v>
      </c>
      <c r="P162" t="s">
        <v>23</v>
      </c>
    </row>
    <row r="163" spans="1:18" x14ac:dyDescent="0.2">
      <c r="A163" s="34" t="s">
        <v>50</v>
      </c>
      <c r="E163" s="35" t="s">
        <v>1301</v>
      </c>
    </row>
    <row r="164" spans="1:18" x14ac:dyDescent="0.2">
      <c r="A164" s="36" t="s">
        <v>52</v>
      </c>
      <c r="E164" s="37" t="s">
        <v>1302</v>
      </c>
    </row>
    <row r="165" spans="1:18" ht="12.75" customHeight="1" x14ac:dyDescent="0.2">
      <c r="A165" s="12" t="s">
        <v>43</v>
      </c>
      <c r="B165" s="12"/>
      <c r="C165" s="40" t="s">
        <v>100</v>
      </c>
      <c r="D165" s="12"/>
      <c r="E165" s="26" t="s">
        <v>258</v>
      </c>
      <c r="F165" s="12"/>
      <c r="G165" s="12"/>
      <c r="H165" s="12"/>
      <c r="I165" s="41">
        <f>0+Q165</f>
        <v>0</v>
      </c>
      <c r="O165">
        <f>0+R165</f>
        <v>0</v>
      </c>
      <c r="Q165">
        <f>0+I166</f>
        <v>0</v>
      </c>
      <c r="R165">
        <f>0+O166</f>
        <v>0</v>
      </c>
    </row>
    <row r="166" spans="1:18" x14ac:dyDescent="0.2">
      <c r="A166" s="24" t="s">
        <v>45</v>
      </c>
      <c r="B166" s="28" t="s">
        <v>302</v>
      </c>
      <c r="C166" s="28" t="s">
        <v>1303</v>
      </c>
      <c r="D166" s="24" t="s">
        <v>47</v>
      </c>
      <c r="E166" s="29" t="s">
        <v>1304</v>
      </c>
      <c r="F166" s="30" t="s">
        <v>158</v>
      </c>
      <c r="G166" s="31">
        <v>21</v>
      </c>
      <c r="H166" s="32">
        <v>0</v>
      </c>
      <c r="I166" s="33">
        <f>ROUND(ROUND(H166,2)*ROUND(G166,3),2)</f>
        <v>0</v>
      </c>
      <c r="O166">
        <f>(I166*21)/100</f>
        <v>0</v>
      </c>
      <c r="P166" t="s">
        <v>23</v>
      </c>
    </row>
    <row r="167" spans="1:18" x14ac:dyDescent="0.2">
      <c r="A167" s="34" t="s">
        <v>50</v>
      </c>
      <c r="E167" s="35" t="s">
        <v>1305</v>
      </c>
    </row>
    <row r="168" spans="1:18" x14ac:dyDescent="0.2">
      <c r="A168" s="36" t="s">
        <v>52</v>
      </c>
      <c r="E168" s="37" t="s">
        <v>1306</v>
      </c>
    </row>
    <row r="169" spans="1:18" ht="12.75" customHeight="1" x14ac:dyDescent="0.2">
      <c r="A169" s="12" t="s">
        <v>43</v>
      </c>
      <c r="B169" s="12"/>
      <c r="C169" s="40" t="s">
        <v>40</v>
      </c>
      <c r="D169" s="12"/>
      <c r="E169" s="26" t="s">
        <v>282</v>
      </c>
      <c r="F169" s="12"/>
      <c r="G169" s="12"/>
      <c r="H169" s="12"/>
      <c r="I169" s="41">
        <f>0+Q169</f>
        <v>0</v>
      </c>
      <c r="O169">
        <f>0+R169</f>
        <v>0</v>
      </c>
      <c r="Q169">
        <f>0+I170+I173+I176+I179+I182+I185+I188+I191+I194+I197+I200+I203</f>
        <v>0</v>
      </c>
      <c r="R169">
        <f>0+O170+O173+O176+O179+O182+O185+O188+O191+O194+O197+O200+O203</f>
        <v>0</v>
      </c>
    </row>
    <row r="170" spans="1:18" x14ac:dyDescent="0.2">
      <c r="A170" s="24" t="s">
        <v>45</v>
      </c>
      <c r="B170" s="28" t="s">
        <v>307</v>
      </c>
      <c r="C170" s="28" t="s">
        <v>1307</v>
      </c>
      <c r="D170" s="24" t="s">
        <v>47</v>
      </c>
      <c r="E170" s="29" t="s">
        <v>1308</v>
      </c>
      <c r="F170" s="30" t="s">
        <v>158</v>
      </c>
      <c r="G170" s="31">
        <v>110.4</v>
      </c>
      <c r="H170" s="32">
        <v>0</v>
      </c>
      <c r="I170" s="33">
        <f>ROUND(ROUND(H170,2)*ROUND(G170,3),2)</f>
        <v>0</v>
      </c>
      <c r="O170">
        <f>(I170*21)/100</f>
        <v>0</v>
      </c>
      <c r="P170" t="s">
        <v>23</v>
      </c>
    </row>
    <row r="171" spans="1:18" x14ac:dyDescent="0.2">
      <c r="A171" s="34" t="s">
        <v>50</v>
      </c>
      <c r="E171" s="35" t="s">
        <v>1309</v>
      </c>
    </row>
    <row r="172" spans="1:18" x14ac:dyDescent="0.2">
      <c r="A172" s="38" t="s">
        <v>52</v>
      </c>
      <c r="E172" s="37" t="s">
        <v>1310</v>
      </c>
    </row>
    <row r="173" spans="1:18" x14ac:dyDescent="0.2">
      <c r="A173" s="24" t="s">
        <v>45</v>
      </c>
      <c r="B173" s="28" t="s">
        <v>1311</v>
      </c>
      <c r="C173" s="28" t="s">
        <v>1312</v>
      </c>
      <c r="D173" s="24" t="s">
        <v>47</v>
      </c>
      <c r="E173" s="29" t="s">
        <v>1313</v>
      </c>
      <c r="F173" s="30" t="s">
        <v>56</v>
      </c>
      <c r="G173" s="31">
        <v>36</v>
      </c>
      <c r="H173" s="32">
        <v>0</v>
      </c>
      <c r="I173" s="33">
        <f>ROUND(ROUND(H173,2)*ROUND(G173,3),2)</f>
        <v>0</v>
      </c>
      <c r="O173">
        <f>(I173*21)/100</f>
        <v>0</v>
      </c>
      <c r="P173" t="s">
        <v>23</v>
      </c>
    </row>
    <row r="174" spans="1:18" x14ac:dyDescent="0.2">
      <c r="A174" s="34" t="s">
        <v>50</v>
      </c>
      <c r="E174" s="35" t="s">
        <v>1314</v>
      </c>
    </row>
    <row r="175" spans="1:18" x14ac:dyDescent="0.2">
      <c r="A175" s="38" t="s">
        <v>52</v>
      </c>
      <c r="E175" s="37" t="s">
        <v>1315</v>
      </c>
    </row>
    <row r="176" spans="1:18" x14ac:dyDescent="0.2">
      <c r="A176" s="24" t="s">
        <v>45</v>
      </c>
      <c r="B176" s="28" t="s">
        <v>1316</v>
      </c>
      <c r="C176" s="28" t="s">
        <v>1317</v>
      </c>
      <c r="D176" s="24" t="s">
        <v>47</v>
      </c>
      <c r="E176" s="29" t="s">
        <v>1318</v>
      </c>
      <c r="F176" s="30" t="s">
        <v>56</v>
      </c>
      <c r="G176" s="31">
        <v>2</v>
      </c>
      <c r="H176" s="32">
        <v>0</v>
      </c>
      <c r="I176" s="33">
        <f>ROUND(ROUND(H176,2)*ROUND(G176,3),2)</f>
        <v>0</v>
      </c>
      <c r="O176">
        <f>(I176*21)/100</f>
        <v>0</v>
      </c>
      <c r="P176" t="s">
        <v>23</v>
      </c>
    </row>
    <row r="177" spans="1:16" x14ac:dyDescent="0.2">
      <c r="A177" s="34" t="s">
        <v>50</v>
      </c>
      <c r="E177" s="35" t="s">
        <v>1319</v>
      </c>
    </row>
    <row r="178" spans="1:16" x14ac:dyDescent="0.2">
      <c r="A178" s="38" t="s">
        <v>52</v>
      </c>
      <c r="E178" s="37" t="s">
        <v>47</v>
      </c>
    </row>
    <row r="179" spans="1:16" x14ac:dyDescent="0.2">
      <c r="A179" s="24" t="s">
        <v>45</v>
      </c>
      <c r="B179" s="28" t="s">
        <v>1320</v>
      </c>
      <c r="C179" s="28" t="s">
        <v>625</v>
      </c>
      <c r="D179" s="24" t="s">
        <v>47</v>
      </c>
      <c r="E179" s="29" t="s">
        <v>626</v>
      </c>
      <c r="F179" s="30" t="s">
        <v>158</v>
      </c>
      <c r="G179" s="31">
        <v>212.04</v>
      </c>
      <c r="H179" s="32">
        <v>0</v>
      </c>
      <c r="I179" s="33">
        <f>ROUND(ROUND(H179,2)*ROUND(G179,3),2)</f>
        <v>0</v>
      </c>
      <c r="O179">
        <f>(I179*21)/100</f>
        <v>0</v>
      </c>
      <c r="P179" t="s">
        <v>23</v>
      </c>
    </row>
    <row r="180" spans="1:16" x14ac:dyDescent="0.2">
      <c r="A180" s="34" t="s">
        <v>50</v>
      </c>
      <c r="E180" s="35" t="s">
        <v>1321</v>
      </c>
    </row>
    <row r="181" spans="1:16" ht="38.25" x14ac:dyDescent="0.2">
      <c r="A181" s="38" t="s">
        <v>52</v>
      </c>
      <c r="E181" s="37" t="s">
        <v>1322</v>
      </c>
    </row>
    <row r="182" spans="1:16" x14ac:dyDescent="0.2">
      <c r="A182" s="24" t="s">
        <v>45</v>
      </c>
      <c r="B182" s="28" t="s">
        <v>1323</v>
      </c>
      <c r="C182" s="28" t="s">
        <v>289</v>
      </c>
      <c r="D182" s="24" t="s">
        <v>47</v>
      </c>
      <c r="E182" s="29" t="s">
        <v>290</v>
      </c>
      <c r="F182" s="30" t="s">
        <v>158</v>
      </c>
      <c r="G182" s="31">
        <v>14</v>
      </c>
      <c r="H182" s="32">
        <v>0</v>
      </c>
      <c r="I182" s="33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34" t="s">
        <v>50</v>
      </c>
      <c r="E183" s="35" t="s">
        <v>1321</v>
      </c>
    </row>
    <row r="184" spans="1:16" ht="25.5" x14ac:dyDescent="0.2">
      <c r="A184" s="38" t="s">
        <v>52</v>
      </c>
      <c r="E184" s="37" t="s">
        <v>1324</v>
      </c>
    </row>
    <row r="185" spans="1:16" x14ac:dyDescent="0.2">
      <c r="A185" s="24" t="s">
        <v>45</v>
      </c>
      <c r="B185" s="28" t="s">
        <v>1325</v>
      </c>
      <c r="C185" s="28" t="s">
        <v>1326</v>
      </c>
      <c r="D185" s="24" t="s">
        <v>47</v>
      </c>
      <c r="E185" s="29" t="s">
        <v>1327</v>
      </c>
      <c r="F185" s="30" t="s">
        <v>158</v>
      </c>
      <c r="G185" s="31">
        <v>162.4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34" t="s">
        <v>50</v>
      </c>
      <c r="E186" s="35" t="s">
        <v>1328</v>
      </c>
    </row>
    <row r="187" spans="1:16" x14ac:dyDescent="0.2">
      <c r="A187" s="38" t="s">
        <v>52</v>
      </c>
      <c r="E187" s="37" t="s">
        <v>1329</v>
      </c>
    </row>
    <row r="188" spans="1:16" x14ac:dyDescent="0.2">
      <c r="A188" s="24" t="s">
        <v>45</v>
      </c>
      <c r="B188" s="28" t="s">
        <v>1330</v>
      </c>
      <c r="C188" s="28" t="s">
        <v>1331</v>
      </c>
      <c r="D188" s="24" t="s">
        <v>47</v>
      </c>
      <c r="E188" s="29" t="s">
        <v>1332</v>
      </c>
      <c r="F188" s="30" t="s">
        <v>158</v>
      </c>
      <c r="G188" s="31">
        <v>162.4</v>
      </c>
      <c r="H188" s="32">
        <v>0</v>
      </c>
      <c r="I188" s="33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34" t="s">
        <v>50</v>
      </c>
      <c r="E189" s="35" t="s">
        <v>47</v>
      </c>
    </row>
    <row r="190" spans="1:16" x14ac:dyDescent="0.2">
      <c r="A190" s="38" t="s">
        <v>52</v>
      </c>
      <c r="E190" s="37" t="s">
        <v>1329</v>
      </c>
    </row>
    <row r="191" spans="1:16" x14ac:dyDescent="0.2">
      <c r="A191" s="24" t="s">
        <v>45</v>
      </c>
      <c r="B191" s="28" t="s">
        <v>1333</v>
      </c>
      <c r="C191" s="28" t="s">
        <v>1334</v>
      </c>
      <c r="D191" s="24" t="s">
        <v>47</v>
      </c>
      <c r="E191" s="29" t="s">
        <v>1335</v>
      </c>
      <c r="F191" s="30" t="s">
        <v>158</v>
      </c>
      <c r="G191" s="31">
        <v>25.4</v>
      </c>
      <c r="H191" s="32">
        <v>0</v>
      </c>
      <c r="I191" s="33">
        <f>ROUND(ROUND(H191,2)*ROUND(G191,3),2)</f>
        <v>0</v>
      </c>
      <c r="O191">
        <f>(I191*21)/100</f>
        <v>0</v>
      </c>
      <c r="P191" t="s">
        <v>23</v>
      </c>
    </row>
    <row r="192" spans="1:16" ht="25.5" x14ac:dyDescent="0.2">
      <c r="A192" s="34" t="s">
        <v>50</v>
      </c>
      <c r="E192" s="35" t="s">
        <v>1336</v>
      </c>
    </row>
    <row r="193" spans="1:16" x14ac:dyDescent="0.2">
      <c r="A193" s="38" t="s">
        <v>52</v>
      </c>
      <c r="E193" s="37" t="s">
        <v>1337</v>
      </c>
    </row>
    <row r="194" spans="1:16" x14ac:dyDescent="0.2">
      <c r="A194" s="24" t="s">
        <v>45</v>
      </c>
      <c r="B194" s="28" t="s">
        <v>1338</v>
      </c>
      <c r="C194" s="28" t="s">
        <v>1339</v>
      </c>
      <c r="D194" s="24" t="s">
        <v>47</v>
      </c>
      <c r="E194" s="29" t="s">
        <v>1340</v>
      </c>
      <c r="F194" s="30" t="s">
        <v>56</v>
      </c>
      <c r="G194" s="31">
        <v>4</v>
      </c>
      <c r="H194" s="32">
        <v>0</v>
      </c>
      <c r="I194" s="33">
        <f>ROUND(ROUND(H194,2)*ROUND(G194,3),2)</f>
        <v>0</v>
      </c>
      <c r="O194">
        <f>(I194*21)/100</f>
        <v>0</v>
      </c>
      <c r="P194" t="s">
        <v>23</v>
      </c>
    </row>
    <row r="195" spans="1:16" ht="25.5" x14ac:dyDescent="0.2">
      <c r="A195" s="34" t="s">
        <v>50</v>
      </c>
      <c r="E195" s="35" t="s">
        <v>1341</v>
      </c>
    </row>
    <row r="196" spans="1:16" x14ac:dyDescent="0.2">
      <c r="A196" s="38" t="s">
        <v>52</v>
      </c>
      <c r="E196" s="37" t="s">
        <v>1342</v>
      </c>
    </row>
    <row r="197" spans="1:16" ht="25.5" x14ac:dyDescent="0.2">
      <c r="A197" s="24" t="s">
        <v>45</v>
      </c>
      <c r="B197" s="28" t="s">
        <v>1343</v>
      </c>
      <c r="C197" s="28" t="s">
        <v>1344</v>
      </c>
      <c r="D197" s="24" t="s">
        <v>47</v>
      </c>
      <c r="E197" s="29" t="s">
        <v>1345</v>
      </c>
      <c r="F197" s="30" t="s">
        <v>56</v>
      </c>
      <c r="G197" s="31">
        <v>32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34" t="s">
        <v>50</v>
      </c>
      <c r="E198" s="35" t="s">
        <v>1346</v>
      </c>
    </row>
    <row r="199" spans="1:16" x14ac:dyDescent="0.2">
      <c r="A199" s="38" t="s">
        <v>52</v>
      </c>
      <c r="E199" s="37" t="s">
        <v>1347</v>
      </c>
    </row>
    <row r="200" spans="1:16" x14ac:dyDescent="0.2">
      <c r="A200" s="24" t="s">
        <v>45</v>
      </c>
      <c r="B200" s="28" t="s">
        <v>1348</v>
      </c>
      <c r="C200" s="28" t="s">
        <v>1349</v>
      </c>
      <c r="D200" s="24" t="s">
        <v>47</v>
      </c>
      <c r="E200" s="29" t="s">
        <v>1350</v>
      </c>
      <c r="F200" s="30" t="s">
        <v>56</v>
      </c>
      <c r="G200" s="31">
        <v>14</v>
      </c>
      <c r="H200" s="32">
        <v>0</v>
      </c>
      <c r="I200" s="33">
        <f>ROUND(ROUND(H200,2)*ROUND(G200,3),2)</f>
        <v>0</v>
      </c>
      <c r="O200">
        <f>(I200*21)/100</f>
        <v>0</v>
      </c>
      <c r="P200" t="s">
        <v>23</v>
      </c>
    </row>
    <row r="201" spans="1:16" ht="25.5" x14ac:dyDescent="0.2">
      <c r="A201" s="34" t="s">
        <v>50</v>
      </c>
      <c r="E201" s="35" t="s">
        <v>1351</v>
      </c>
    </row>
    <row r="202" spans="1:16" x14ac:dyDescent="0.2">
      <c r="A202" s="38" t="s">
        <v>52</v>
      </c>
      <c r="E202" s="37" t="s">
        <v>1352</v>
      </c>
    </row>
    <row r="203" spans="1:16" x14ac:dyDescent="0.2">
      <c r="A203" s="24" t="s">
        <v>45</v>
      </c>
      <c r="B203" s="28" t="s">
        <v>1353</v>
      </c>
      <c r="C203" s="28" t="s">
        <v>1354</v>
      </c>
      <c r="D203" s="24" t="s">
        <v>47</v>
      </c>
      <c r="E203" s="29" t="s">
        <v>1355</v>
      </c>
      <c r="F203" s="30" t="s">
        <v>1356</v>
      </c>
      <c r="G203" s="31">
        <v>2486.8200000000002</v>
      </c>
      <c r="H203" s="32">
        <v>0</v>
      </c>
      <c r="I203" s="33">
        <f>ROUND(ROUND(H203,2)*ROUND(G203,3),2)</f>
        <v>0</v>
      </c>
      <c r="O203">
        <f>(I203*21)/100</f>
        <v>0</v>
      </c>
      <c r="P203" t="s">
        <v>23</v>
      </c>
    </row>
    <row r="204" spans="1:16" x14ac:dyDescent="0.2">
      <c r="A204" s="34" t="s">
        <v>50</v>
      </c>
      <c r="E204" s="35" t="s">
        <v>1357</v>
      </c>
    </row>
    <row r="205" spans="1:16" x14ac:dyDescent="0.2">
      <c r="A205" s="36" t="s">
        <v>52</v>
      </c>
      <c r="E205" s="37" t="s">
        <v>1358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0+O8+O12+O64+O89+O102+O136+O152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69</v>
      </c>
      <c r="I3" s="39">
        <f>0+I8+I12+I64+I89+I102+I136+I152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69</v>
      </c>
      <c r="D4" s="2"/>
      <c r="E4" s="20" t="s">
        <v>70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17810.009999999998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76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0+I13+I16+I19+I22+I25+I28+I31+I34+I37+I40+I43+I46+I49+I52+I55+I58+I61</f>
        <v>0</v>
      </c>
      <c r="R12">
        <f>0+O13+O16+O19+O22+O25+O28+O31+O34+O37+O40+O43+O46+O49+O52+O55+O58+O61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176.18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76.5" x14ac:dyDescent="0.2">
      <c r="A15" s="38" t="s">
        <v>52</v>
      </c>
      <c r="E15" s="37" t="s">
        <v>81</v>
      </c>
    </row>
    <row r="16" spans="1:18" x14ac:dyDescent="0.2">
      <c r="A16" s="24" t="s">
        <v>45</v>
      </c>
      <c r="B16" s="28" t="s">
        <v>22</v>
      </c>
      <c r="C16" s="28" t="s">
        <v>82</v>
      </c>
      <c r="D16" s="24" t="s">
        <v>47</v>
      </c>
      <c r="E16" s="29" t="s">
        <v>83</v>
      </c>
      <c r="F16" s="30" t="s">
        <v>49</v>
      </c>
      <c r="G16" s="31">
        <v>163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84</v>
      </c>
    </row>
    <row r="18" spans="1:16" ht="25.5" x14ac:dyDescent="0.2">
      <c r="A18" s="38" t="s">
        <v>52</v>
      </c>
      <c r="E18" s="37" t="s">
        <v>85</v>
      </c>
    </row>
    <row r="19" spans="1:16" ht="25.5" x14ac:dyDescent="0.2">
      <c r="A19" s="24" t="s">
        <v>45</v>
      </c>
      <c r="B19" s="28" t="s">
        <v>33</v>
      </c>
      <c r="C19" s="28" t="s">
        <v>86</v>
      </c>
      <c r="D19" s="24" t="s">
        <v>47</v>
      </c>
      <c r="E19" s="29" t="s">
        <v>87</v>
      </c>
      <c r="F19" s="30" t="s">
        <v>79</v>
      </c>
      <c r="G19" s="31">
        <v>110.8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51" x14ac:dyDescent="0.2">
      <c r="A21" s="38" t="s">
        <v>52</v>
      </c>
      <c r="E21" s="37" t="s">
        <v>88</v>
      </c>
    </row>
    <row r="22" spans="1:16" x14ac:dyDescent="0.2">
      <c r="A22" s="24" t="s">
        <v>45</v>
      </c>
      <c r="B22" s="28" t="s">
        <v>35</v>
      </c>
      <c r="C22" s="28" t="s">
        <v>89</v>
      </c>
      <c r="D22" s="24" t="s">
        <v>47</v>
      </c>
      <c r="E22" s="29" t="s">
        <v>90</v>
      </c>
      <c r="F22" s="30" t="s">
        <v>79</v>
      </c>
      <c r="G22" s="31">
        <v>84.9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25.5" x14ac:dyDescent="0.2">
      <c r="A23" s="34" t="s">
        <v>50</v>
      </c>
      <c r="E23" s="35" t="s">
        <v>80</v>
      </c>
    </row>
    <row r="24" spans="1:16" ht="51" x14ac:dyDescent="0.2">
      <c r="A24" s="38" t="s">
        <v>52</v>
      </c>
      <c r="E24" s="37" t="s">
        <v>91</v>
      </c>
    </row>
    <row r="25" spans="1:16" x14ac:dyDescent="0.2">
      <c r="A25" s="24" t="s">
        <v>45</v>
      </c>
      <c r="B25" s="28" t="s">
        <v>37</v>
      </c>
      <c r="C25" s="28" t="s">
        <v>92</v>
      </c>
      <c r="D25" s="24" t="s">
        <v>47</v>
      </c>
      <c r="E25" s="29" t="s">
        <v>93</v>
      </c>
      <c r="F25" s="30" t="s">
        <v>79</v>
      </c>
      <c r="G25" s="31">
        <v>3157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89.25" x14ac:dyDescent="0.2">
      <c r="A26" s="34" t="s">
        <v>50</v>
      </c>
      <c r="E26" s="35" t="s">
        <v>94</v>
      </c>
    </row>
    <row r="27" spans="1:16" x14ac:dyDescent="0.2">
      <c r="A27" s="38" t="s">
        <v>52</v>
      </c>
      <c r="E27" s="37" t="s">
        <v>95</v>
      </c>
    </row>
    <row r="28" spans="1:16" x14ac:dyDescent="0.2">
      <c r="A28" s="24" t="s">
        <v>45</v>
      </c>
      <c r="B28" s="28" t="s">
        <v>96</v>
      </c>
      <c r="C28" s="28" t="s">
        <v>97</v>
      </c>
      <c r="D28" s="24" t="s">
        <v>47</v>
      </c>
      <c r="E28" s="29" t="s">
        <v>98</v>
      </c>
      <c r="F28" s="30" t="s">
        <v>79</v>
      </c>
      <c r="G28" s="31">
        <v>3157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38.25" x14ac:dyDescent="0.2">
      <c r="A29" s="34" t="s">
        <v>50</v>
      </c>
      <c r="E29" s="35" t="s">
        <v>99</v>
      </c>
    </row>
    <row r="30" spans="1:16" x14ac:dyDescent="0.2">
      <c r="A30" s="38" t="s">
        <v>52</v>
      </c>
      <c r="E30" s="37" t="s">
        <v>95</v>
      </c>
    </row>
    <row r="31" spans="1:16" x14ac:dyDescent="0.2">
      <c r="A31" s="24" t="s">
        <v>45</v>
      </c>
      <c r="B31" s="28" t="s">
        <v>100</v>
      </c>
      <c r="C31" s="28" t="s">
        <v>101</v>
      </c>
      <c r="D31" s="24" t="s">
        <v>47</v>
      </c>
      <c r="E31" s="29" t="s">
        <v>102</v>
      </c>
      <c r="F31" s="30" t="s">
        <v>79</v>
      </c>
      <c r="G31" s="31">
        <v>54735.75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63.75" x14ac:dyDescent="0.2">
      <c r="A32" s="34" t="s">
        <v>50</v>
      </c>
      <c r="E32" s="35" t="s">
        <v>103</v>
      </c>
    </row>
    <row r="33" spans="1:16" x14ac:dyDescent="0.2">
      <c r="A33" s="38" t="s">
        <v>52</v>
      </c>
      <c r="E33" s="37" t="s">
        <v>104</v>
      </c>
    </row>
    <row r="34" spans="1:16" x14ac:dyDescent="0.2">
      <c r="A34" s="24" t="s">
        <v>45</v>
      </c>
      <c r="B34" s="28" t="s">
        <v>40</v>
      </c>
      <c r="C34" s="28" t="s">
        <v>105</v>
      </c>
      <c r="D34" s="24" t="s">
        <v>47</v>
      </c>
      <c r="E34" s="29" t="s">
        <v>106</v>
      </c>
      <c r="F34" s="30" t="s">
        <v>79</v>
      </c>
      <c r="G34" s="31">
        <v>9659.25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51" x14ac:dyDescent="0.2">
      <c r="A35" s="34" t="s">
        <v>50</v>
      </c>
      <c r="E35" s="35" t="s">
        <v>107</v>
      </c>
    </row>
    <row r="36" spans="1:16" x14ac:dyDescent="0.2">
      <c r="A36" s="38" t="s">
        <v>52</v>
      </c>
      <c r="E36" s="37" t="s">
        <v>108</v>
      </c>
    </row>
    <row r="37" spans="1:16" x14ac:dyDescent="0.2">
      <c r="A37" s="24" t="s">
        <v>45</v>
      </c>
      <c r="B37" s="28" t="s">
        <v>42</v>
      </c>
      <c r="C37" s="28" t="s">
        <v>109</v>
      </c>
      <c r="D37" s="24" t="s">
        <v>47</v>
      </c>
      <c r="E37" s="29" t="s">
        <v>110</v>
      </c>
      <c r="F37" s="30" t="s">
        <v>79</v>
      </c>
      <c r="G37" s="31">
        <v>190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111</v>
      </c>
    </row>
    <row r="39" spans="1:16" x14ac:dyDescent="0.2">
      <c r="A39" s="38" t="s">
        <v>52</v>
      </c>
      <c r="E39" s="37" t="s">
        <v>112</v>
      </c>
    </row>
    <row r="40" spans="1:16" x14ac:dyDescent="0.2">
      <c r="A40" s="24" t="s">
        <v>45</v>
      </c>
      <c r="B40" s="28" t="s">
        <v>113</v>
      </c>
      <c r="C40" s="28" t="s">
        <v>114</v>
      </c>
      <c r="D40" s="24" t="s">
        <v>47</v>
      </c>
      <c r="E40" s="29" t="s">
        <v>115</v>
      </c>
      <c r="F40" s="30" t="s">
        <v>79</v>
      </c>
      <c r="G40" s="31">
        <v>404.48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x14ac:dyDescent="0.2">
      <c r="A41" s="34" t="s">
        <v>50</v>
      </c>
      <c r="E41" s="35" t="s">
        <v>47</v>
      </c>
    </row>
    <row r="42" spans="1:16" ht="76.5" x14ac:dyDescent="0.2">
      <c r="A42" s="38" t="s">
        <v>52</v>
      </c>
      <c r="E42" s="37" t="s">
        <v>116</v>
      </c>
    </row>
    <row r="43" spans="1:16" x14ac:dyDescent="0.2">
      <c r="A43" s="24" t="s">
        <v>45</v>
      </c>
      <c r="B43" s="28" t="s">
        <v>117</v>
      </c>
      <c r="C43" s="28" t="s">
        <v>118</v>
      </c>
      <c r="D43" s="24" t="s">
        <v>47</v>
      </c>
      <c r="E43" s="29" t="s">
        <v>119</v>
      </c>
      <c r="F43" s="30" t="s">
        <v>79</v>
      </c>
      <c r="G43" s="31">
        <v>2190.4499999999998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ht="51" x14ac:dyDescent="0.2">
      <c r="A44" s="34" t="s">
        <v>50</v>
      </c>
      <c r="E44" s="35" t="s">
        <v>120</v>
      </c>
    </row>
    <row r="45" spans="1:16" x14ac:dyDescent="0.2">
      <c r="A45" s="38" t="s">
        <v>52</v>
      </c>
      <c r="E45" s="37" t="s">
        <v>121</v>
      </c>
    </row>
    <row r="46" spans="1:16" x14ac:dyDescent="0.2">
      <c r="A46" s="24" t="s">
        <v>45</v>
      </c>
      <c r="B46" s="28" t="s">
        <v>122</v>
      </c>
      <c r="C46" s="28" t="s">
        <v>123</v>
      </c>
      <c r="D46" s="24" t="s">
        <v>47</v>
      </c>
      <c r="E46" s="29" t="s">
        <v>124</v>
      </c>
      <c r="F46" s="30" t="s">
        <v>79</v>
      </c>
      <c r="G46" s="31">
        <v>9659.25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50</v>
      </c>
      <c r="E47" s="35" t="s">
        <v>47</v>
      </c>
    </row>
    <row r="48" spans="1:16" x14ac:dyDescent="0.2">
      <c r="A48" s="38" t="s">
        <v>52</v>
      </c>
      <c r="E48" s="37" t="s">
        <v>125</v>
      </c>
    </row>
    <row r="49" spans="1:18" x14ac:dyDescent="0.2">
      <c r="A49" s="24" t="s">
        <v>45</v>
      </c>
      <c r="B49" s="28" t="s">
        <v>126</v>
      </c>
      <c r="C49" s="28" t="s">
        <v>127</v>
      </c>
      <c r="D49" s="24" t="s">
        <v>47</v>
      </c>
      <c r="E49" s="29" t="s">
        <v>128</v>
      </c>
      <c r="F49" s="30" t="s">
        <v>79</v>
      </c>
      <c r="G49" s="31">
        <v>386.55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ht="38.25" x14ac:dyDescent="0.2">
      <c r="A50" s="34" t="s">
        <v>50</v>
      </c>
      <c r="E50" s="35" t="s">
        <v>129</v>
      </c>
    </row>
    <row r="51" spans="1:18" x14ac:dyDescent="0.2">
      <c r="A51" s="38" t="s">
        <v>52</v>
      </c>
      <c r="E51" s="37" t="s">
        <v>130</v>
      </c>
    </row>
    <row r="52" spans="1:18" x14ac:dyDescent="0.2">
      <c r="A52" s="24" t="s">
        <v>45</v>
      </c>
      <c r="B52" s="28" t="s">
        <v>131</v>
      </c>
      <c r="C52" s="28" t="s">
        <v>132</v>
      </c>
      <c r="D52" s="24" t="s">
        <v>47</v>
      </c>
      <c r="E52" s="29" t="s">
        <v>133</v>
      </c>
      <c r="F52" s="30" t="s">
        <v>79</v>
      </c>
      <c r="G52" s="31">
        <v>190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47</v>
      </c>
    </row>
    <row r="54" spans="1:18" x14ac:dyDescent="0.2">
      <c r="A54" s="38" t="s">
        <v>52</v>
      </c>
      <c r="E54" s="37" t="s">
        <v>134</v>
      </c>
    </row>
    <row r="55" spans="1:18" x14ac:dyDescent="0.2">
      <c r="A55" s="24" t="s">
        <v>45</v>
      </c>
      <c r="B55" s="28" t="s">
        <v>135</v>
      </c>
      <c r="C55" s="28" t="s">
        <v>136</v>
      </c>
      <c r="D55" s="24" t="s">
        <v>47</v>
      </c>
      <c r="E55" s="29" t="s">
        <v>137</v>
      </c>
      <c r="F55" s="30" t="s">
        <v>49</v>
      </c>
      <c r="G55" s="31">
        <v>19333.332999999999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x14ac:dyDescent="0.2">
      <c r="A56" s="34" t="s">
        <v>50</v>
      </c>
      <c r="E56" s="35" t="s">
        <v>47</v>
      </c>
    </row>
    <row r="57" spans="1:18" ht="25.5" x14ac:dyDescent="0.2">
      <c r="A57" s="38" t="s">
        <v>52</v>
      </c>
      <c r="E57" s="37" t="s">
        <v>138</v>
      </c>
    </row>
    <row r="58" spans="1:18" x14ac:dyDescent="0.2">
      <c r="A58" s="24" t="s">
        <v>45</v>
      </c>
      <c r="B58" s="28" t="s">
        <v>139</v>
      </c>
      <c r="C58" s="28" t="s">
        <v>140</v>
      </c>
      <c r="D58" s="24" t="s">
        <v>47</v>
      </c>
      <c r="E58" s="29" t="s">
        <v>141</v>
      </c>
      <c r="F58" s="30" t="s">
        <v>79</v>
      </c>
      <c r="G58" s="31">
        <v>2900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25.5" x14ac:dyDescent="0.2">
      <c r="A59" s="34" t="s">
        <v>50</v>
      </c>
      <c r="E59" s="35" t="s">
        <v>142</v>
      </c>
    </row>
    <row r="60" spans="1:18" x14ac:dyDescent="0.2">
      <c r="A60" s="38" t="s">
        <v>52</v>
      </c>
      <c r="E60" s="37" t="s">
        <v>143</v>
      </c>
    </row>
    <row r="61" spans="1:18" x14ac:dyDescent="0.2">
      <c r="A61" s="24" t="s">
        <v>45</v>
      </c>
      <c r="B61" s="28" t="s">
        <v>144</v>
      </c>
      <c r="C61" s="28" t="s">
        <v>145</v>
      </c>
      <c r="D61" s="24" t="s">
        <v>47</v>
      </c>
      <c r="E61" s="29" t="s">
        <v>146</v>
      </c>
      <c r="F61" s="30" t="s">
        <v>49</v>
      </c>
      <c r="G61" s="31">
        <v>19333.332999999999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8" ht="51" x14ac:dyDescent="0.2">
      <c r="A62" s="34" t="s">
        <v>50</v>
      </c>
      <c r="E62" s="35" t="s">
        <v>147</v>
      </c>
    </row>
    <row r="63" spans="1:18" x14ac:dyDescent="0.2">
      <c r="A63" s="36" t="s">
        <v>52</v>
      </c>
      <c r="E63" s="37" t="s">
        <v>148</v>
      </c>
    </row>
    <row r="64" spans="1:18" ht="12.75" customHeight="1" x14ac:dyDescent="0.2">
      <c r="A64" s="12" t="s">
        <v>43</v>
      </c>
      <c r="B64" s="12"/>
      <c r="C64" s="40" t="s">
        <v>23</v>
      </c>
      <c r="D64" s="12"/>
      <c r="E64" s="26" t="s">
        <v>149</v>
      </c>
      <c r="F64" s="12"/>
      <c r="G64" s="12"/>
      <c r="H64" s="12"/>
      <c r="I64" s="41">
        <f>0+Q64</f>
        <v>0</v>
      </c>
      <c r="O64">
        <f>0+R64</f>
        <v>0</v>
      </c>
      <c r="Q64">
        <f>0+I65+I68+I71+I74+I77+I80+I83+I86</f>
        <v>0</v>
      </c>
      <c r="R64">
        <f>0+O65+O68+O71+O74+O77+O80+O83+O86</f>
        <v>0</v>
      </c>
    </row>
    <row r="65" spans="1:16" x14ac:dyDescent="0.2">
      <c r="A65" s="24" t="s">
        <v>45</v>
      </c>
      <c r="B65" s="28" t="s">
        <v>150</v>
      </c>
      <c r="C65" s="28" t="s">
        <v>151</v>
      </c>
      <c r="D65" s="24" t="s">
        <v>47</v>
      </c>
      <c r="E65" s="29" t="s">
        <v>152</v>
      </c>
      <c r="F65" s="30" t="s">
        <v>49</v>
      </c>
      <c r="G65" s="31">
        <v>1254.4000000000001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50</v>
      </c>
      <c r="E66" s="35" t="s">
        <v>153</v>
      </c>
    </row>
    <row r="67" spans="1:16" x14ac:dyDescent="0.2">
      <c r="A67" s="38" t="s">
        <v>52</v>
      </c>
      <c r="E67" s="37" t="s">
        <v>154</v>
      </c>
    </row>
    <row r="68" spans="1:16" x14ac:dyDescent="0.2">
      <c r="A68" s="24" t="s">
        <v>45</v>
      </c>
      <c r="B68" s="28" t="s">
        <v>155</v>
      </c>
      <c r="C68" s="28" t="s">
        <v>156</v>
      </c>
      <c r="D68" s="24" t="s">
        <v>47</v>
      </c>
      <c r="E68" s="29" t="s">
        <v>157</v>
      </c>
      <c r="F68" s="30" t="s">
        <v>158</v>
      </c>
      <c r="G68" s="31">
        <v>1568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ht="25.5" x14ac:dyDescent="0.2">
      <c r="A69" s="34" t="s">
        <v>50</v>
      </c>
      <c r="E69" s="35" t="s">
        <v>159</v>
      </c>
    </row>
    <row r="70" spans="1:16" x14ac:dyDescent="0.2">
      <c r="A70" s="38" t="s">
        <v>52</v>
      </c>
      <c r="E70" s="37" t="s">
        <v>160</v>
      </c>
    </row>
    <row r="71" spans="1:16" x14ac:dyDescent="0.2">
      <c r="A71" s="24" t="s">
        <v>45</v>
      </c>
      <c r="B71" s="28" t="s">
        <v>161</v>
      </c>
      <c r="C71" s="28" t="s">
        <v>162</v>
      </c>
      <c r="D71" s="24" t="s">
        <v>47</v>
      </c>
      <c r="E71" s="29" t="s">
        <v>163</v>
      </c>
      <c r="F71" s="30" t="s">
        <v>79</v>
      </c>
      <c r="G71" s="31">
        <v>50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34" t="s">
        <v>50</v>
      </c>
      <c r="E72" s="35" t="s">
        <v>164</v>
      </c>
    </row>
    <row r="73" spans="1:16" x14ac:dyDescent="0.2">
      <c r="A73" s="38" t="s">
        <v>52</v>
      </c>
      <c r="E73" s="37" t="s">
        <v>165</v>
      </c>
    </row>
    <row r="74" spans="1:16" x14ac:dyDescent="0.2">
      <c r="A74" s="24" t="s">
        <v>45</v>
      </c>
      <c r="B74" s="28" t="s">
        <v>166</v>
      </c>
      <c r="C74" s="28" t="s">
        <v>167</v>
      </c>
      <c r="D74" s="24" t="s">
        <v>168</v>
      </c>
      <c r="E74" s="29" t="s">
        <v>169</v>
      </c>
      <c r="F74" s="30" t="s">
        <v>49</v>
      </c>
      <c r="G74" s="31">
        <v>2286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ht="38.25" x14ac:dyDescent="0.2">
      <c r="A75" s="34" t="s">
        <v>50</v>
      </c>
      <c r="E75" s="35" t="s">
        <v>170</v>
      </c>
    </row>
    <row r="76" spans="1:16" x14ac:dyDescent="0.2">
      <c r="A76" s="38" t="s">
        <v>52</v>
      </c>
      <c r="E76" s="37" t="s">
        <v>171</v>
      </c>
    </row>
    <row r="77" spans="1:16" x14ac:dyDescent="0.2">
      <c r="A77" s="24" t="s">
        <v>45</v>
      </c>
      <c r="B77" s="28" t="s">
        <v>172</v>
      </c>
      <c r="C77" s="28" t="s">
        <v>167</v>
      </c>
      <c r="D77" s="24" t="s">
        <v>173</v>
      </c>
      <c r="E77" s="29" t="s">
        <v>169</v>
      </c>
      <c r="F77" s="30" t="s">
        <v>49</v>
      </c>
      <c r="G77" s="31">
        <v>5888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ht="51" x14ac:dyDescent="0.2">
      <c r="A78" s="34" t="s">
        <v>50</v>
      </c>
      <c r="E78" s="35" t="s">
        <v>174</v>
      </c>
    </row>
    <row r="79" spans="1:16" ht="38.25" x14ac:dyDescent="0.2">
      <c r="A79" s="38" t="s">
        <v>52</v>
      </c>
      <c r="E79" s="37" t="s">
        <v>175</v>
      </c>
    </row>
    <row r="80" spans="1:16" ht="25.5" x14ac:dyDescent="0.2">
      <c r="A80" s="24" t="s">
        <v>45</v>
      </c>
      <c r="B80" s="28" t="s">
        <v>176</v>
      </c>
      <c r="C80" s="28" t="s">
        <v>177</v>
      </c>
      <c r="D80" s="24" t="s">
        <v>168</v>
      </c>
      <c r="E80" s="29" t="s">
        <v>178</v>
      </c>
      <c r="F80" s="30" t="s">
        <v>49</v>
      </c>
      <c r="G80" s="31">
        <v>9144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ht="25.5" x14ac:dyDescent="0.2">
      <c r="A81" s="34" t="s">
        <v>50</v>
      </c>
      <c r="E81" s="35" t="s">
        <v>179</v>
      </c>
    </row>
    <row r="82" spans="1:18" x14ac:dyDescent="0.2">
      <c r="A82" s="38" t="s">
        <v>52</v>
      </c>
      <c r="E82" s="37" t="s">
        <v>180</v>
      </c>
    </row>
    <row r="83" spans="1:18" ht="25.5" x14ac:dyDescent="0.2">
      <c r="A83" s="24" t="s">
        <v>45</v>
      </c>
      <c r="B83" s="28" t="s">
        <v>181</v>
      </c>
      <c r="C83" s="28" t="s">
        <v>177</v>
      </c>
      <c r="D83" s="24" t="s">
        <v>173</v>
      </c>
      <c r="E83" s="29" t="s">
        <v>178</v>
      </c>
      <c r="F83" s="30" t="s">
        <v>49</v>
      </c>
      <c r="G83" s="31">
        <v>18164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ht="63.75" x14ac:dyDescent="0.2">
      <c r="A84" s="34" t="s">
        <v>50</v>
      </c>
      <c r="E84" s="35" t="s">
        <v>182</v>
      </c>
    </row>
    <row r="85" spans="1:18" ht="38.25" x14ac:dyDescent="0.2">
      <c r="A85" s="38" t="s">
        <v>52</v>
      </c>
      <c r="E85" s="37" t="s">
        <v>183</v>
      </c>
    </row>
    <row r="86" spans="1:18" x14ac:dyDescent="0.2">
      <c r="A86" s="24" t="s">
        <v>45</v>
      </c>
      <c r="B86" s="28" t="s">
        <v>184</v>
      </c>
      <c r="C86" s="28" t="s">
        <v>185</v>
      </c>
      <c r="D86" s="24" t="s">
        <v>47</v>
      </c>
      <c r="E86" s="29" t="s">
        <v>186</v>
      </c>
      <c r="F86" s="30" t="s">
        <v>49</v>
      </c>
      <c r="G86" s="31">
        <v>7900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34" t="s">
        <v>50</v>
      </c>
      <c r="E87" s="35" t="s">
        <v>47</v>
      </c>
    </row>
    <row r="88" spans="1:18" x14ac:dyDescent="0.2">
      <c r="A88" s="36" t="s">
        <v>52</v>
      </c>
      <c r="E88" s="37" t="s">
        <v>187</v>
      </c>
    </row>
    <row r="89" spans="1:18" ht="12.75" customHeight="1" x14ac:dyDescent="0.2">
      <c r="A89" s="12" t="s">
        <v>43</v>
      </c>
      <c r="B89" s="12"/>
      <c r="C89" s="40" t="s">
        <v>33</v>
      </c>
      <c r="D89" s="12"/>
      <c r="E89" s="26" t="s">
        <v>188</v>
      </c>
      <c r="F89" s="12"/>
      <c r="G89" s="12"/>
      <c r="H89" s="12"/>
      <c r="I89" s="41">
        <f>0+Q89</f>
        <v>0</v>
      </c>
      <c r="O89">
        <f>0+R89</f>
        <v>0</v>
      </c>
      <c r="Q89">
        <f>0+I90+I93+I96+I99</f>
        <v>0</v>
      </c>
      <c r="R89">
        <f>0+O90+O93+O96+O99</f>
        <v>0</v>
      </c>
    </row>
    <row r="90" spans="1:18" x14ac:dyDescent="0.2">
      <c r="A90" s="24" t="s">
        <v>45</v>
      </c>
      <c r="B90" s="28" t="s">
        <v>189</v>
      </c>
      <c r="C90" s="28" t="s">
        <v>190</v>
      </c>
      <c r="D90" s="24" t="s">
        <v>47</v>
      </c>
      <c r="E90" s="29" t="s">
        <v>191</v>
      </c>
      <c r="F90" s="30" t="s">
        <v>79</v>
      </c>
      <c r="G90" s="31">
        <v>1.35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34" t="s">
        <v>50</v>
      </c>
      <c r="E91" s="35" t="s">
        <v>47</v>
      </c>
    </row>
    <row r="92" spans="1:18" x14ac:dyDescent="0.2">
      <c r="A92" s="38" t="s">
        <v>52</v>
      </c>
      <c r="E92" s="37" t="s">
        <v>192</v>
      </c>
    </row>
    <row r="93" spans="1:18" x14ac:dyDescent="0.2">
      <c r="A93" s="24" t="s">
        <v>45</v>
      </c>
      <c r="B93" s="28" t="s">
        <v>193</v>
      </c>
      <c r="C93" s="28" t="s">
        <v>194</v>
      </c>
      <c r="D93" s="24" t="s">
        <v>47</v>
      </c>
      <c r="E93" s="29" t="s">
        <v>195</v>
      </c>
      <c r="F93" s="30" t="s">
        <v>79</v>
      </c>
      <c r="G93" s="31">
        <v>4.4000000000000004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8" x14ac:dyDescent="0.2">
      <c r="A94" s="34" t="s">
        <v>50</v>
      </c>
      <c r="E94" s="35" t="s">
        <v>47</v>
      </c>
    </row>
    <row r="95" spans="1:18" x14ac:dyDescent="0.2">
      <c r="A95" s="38" t="s">
        <v>52</v>
      </c>
      <c r="E95" s="37" t="s">
        <v>196</v>
      </c>
    </row>
    <row r="96" spans="1:18" x14ac:dyDescent="0.2">
      <c r="A96" s="24" t="s">
        <v>45</v>
      </c>
      <c r="B96" s="28" t="s">
        <v>197</v>
      </c>
      <c r="C96" s="28" t="s">
        <v>198</v>
      </c>
      <c r="D96" s="24" t="s">
        <v>47</v>
      </c>
      <c r="E96" s="29" t="s">
        <v>199</v>
      </c>
      <c r="F96" s="30" t="s">
        <v>49</v>
      </c>
      <c r="G96" s="31">
        <v>100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8" x14ac:dyDescent="0.2">
      <c r="A97" s="34" t="s">
        <v>50</v>
      </c>
      <c r="E97" s="35" t="s">
        <v>47</v>
      </c>
    </row>
    <row r="98" spans="1:18" ht="25.5" x14ac:dyDescent="0.2">
      <c r="A98" s="38" t="s">
        <v>52</v>
      </c>
      <c r="E98" s="37" t="s">
        <v>200</v>
      </c>
    </row>
    <row r="99" spans="1:18" x14ac:dyDescent="0.2">
      <c r="A99" s="24" t="s">
        <v>45</v>
      </c>
      <c r="B99" s="28" t="s">
        <v>201</v>
      </c>
      <c r="C99" s="28" t="s">
        <v>202</v>
      </c>
      <c r="D99" s="24" t="s">
        <v>47</v>
      </c>
      <c r="E99" s="29" t="s">
        <v>203</v>
      </c>
      <c r="F99" s="30" t="s">
        <v>49</v>
      </c>
      <c r="G99" s="31">
        <v>412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4" t="s">
        <v>50</v>
      </c>
      <c r="E100" s="35" t="s">
        <v>47</v>
      </c>
    </row>
    <row r="101" spans="1:18" ht="25.5" x14ac:dyDescent="0.2">
      <c r="A101" s="36" t="s">
        <v>52</v>
      </c>
      <c r="E101" s="37" t="s">
        <v>204</v>
      </c>
    </row>
    <row r="102" spans="1:18" ht="12.75" customHeight="1" x14ac:dyDescent="0.2">
      <c r="A102" s="12" t="s">
        <v>43</v>
      </c>
      <c r="B102" s="12"/>
      <c r="C102" s="40" t="s">
        <v>35</v>
      </c>
      <c r="D102" s="12"/>
      <c r="E102" s="26" t="s">
        <v>205</v>
      </c>
      <c r="F102" s="12"/>
      <c r="G102" s="12"/>
      <c r="H102" s="12"/>
      <c r="I102" s="41">
        <f>0+Q102</f>
        <v>0</v>
      </c>
      <c r="O102">
        <f>0+R102</f>
        <v>0</v>
      </c>
      <c r="Q102">
        <f>0+I103+I106+I109+I112+I115+I118+I121+I124+I127+I130+I133</f>
        <v>0</v>
      </c>
      <c r="R102">
        <f>0+O103+O106+O109+O112+O115+O118+O121+O124+O127+O130+O133</f>
        <v>0</v>
      </c>
    </row>
    <row r="103" spans="1:18" x14ac:dyDescent="0.2">
      <c r="A103" s="24" t="s">
        <v>45</v>
      </c>
      <c r="B103" s="28" t="s">
        <v>206</v>
      </c>
      <c r="C103" s="28" t="s">
        <v>207</v>
      </c>
      <c r="D103" s="24" t="s">
        <v>47</v>
      </c>
      <c r="E103" s="29" t="s">
        <v>208</v>
      </c>
      <c r="F103" s="30" t="s">
        <v>49</v>
      </c>
      <c r="G103" s="31">
        <v>7738.2939999999999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8" ht="25.5" x14ac:dyDescent="0.2">
      <c r="A104" s="34" t="s">
        <v>50</v>
      </c>
      <c r="E104" s="35" t="s">
        <v>209</v>
      </c>
    </row>
    <row r="105" spans="1:18" ht="51" x14ac:dyDescent="0.2">
      <c r="A105" s="38" t="s">
        <v>52</v>
      </c>
      <c r="E105" s="37" t="s">
        <v>210</v>
      </c>
    </row>
    <row r="106" spans="1:18" x14ac:dyDescent="0.2">
      <c r="A106" s="24" t="s">
        <v>45</v>
      </c>
      <c r="B106" s="28" t="s">
        <v>211</v>
      </c>
      <c r="C106" s="28" t="s">
        <v>212</v>
      </c>
      <c r="D106" s="24" t="s">
        <v>47</v>
      </c>
      <c r="E106" s="29" t="s">
        <v>213</v>
      </c>
      <c r="F106" s="30" t="s">
        <v>49</v>
      </c>
      <c r="G106" s="31">
        <v>360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50</v>
      </c>
      <c r="E107" s="35" t="s">
        <v>214</v>
      </c>
    </row>
    <row r="108" spans="1:18" x14ac:dyDescent="0.2">
      <c r="A108" s="38" t="s">
        <v>52</v>
      </c>
      <c r="E108" s="37" t="s">
        <v>215</v>
      </c>
    </row>
    <row r="109" spans="1:18" x14ac:dyDescent="0.2">
      <c r="A109" s="24" t="s">
        <v>45</v>
      </c>
      <c r="B109" s="28" t="s">
        <v>216</v>
      </c>
      <c r="C109" s="28" t="s">
        <v>217</v>
      </c>
      <c r="D109" s="24" t="s">
        <v>47</v>
      </c>
      <c r="E109" s="29" t="s">
        <v>218</v>
      </c>
      <c r="F109" s="30" t="s">
        <v>49</v>
      </c>
      <c r="G109" s="31">
        <v>8297</v>
      </c>
      <c r="H109" s="32">
        <v>0</v>
      </c>
      <c r="I109" s="33">
        <f>ROUND(ROUND(H109,2)*ROUND(G109,3),2)</f>
        <v>0</v>
      </c>
      <c r="O109">
        <f>(I109*21)/100</f>
        <v>0</v>
      </c>
      <c r="P109" t="s">
        <v>23</v>
      </c>
    </row>
    <row r="110" spans="1:18" ht="25.5" x14ac:dyDescent="0.2">
      <c r="A110" s="34" t="s">
        <v>50</v>
      </c>
      <c r="E110" s="35" t="s">
        <v>219</v>
      </c>
    </row>
    <row r="111" spans="1:18" ht="51" x14ac:dyDescent="0.2">
      <c r="A111" s="38" t="s">
        <v>52</v>
      </c>
      <c r="E111" s="37" t="s">
        <v>220</v>
      </c>
    </row>
    <row r="112" spans="1:18" x14ac:dyDescent="0.2">
      <c r="A112" s="24" t="s">
        <v>45</v>
      </c>
      <c r="B112" s="28" t="s">
        <v>221</v>
      </c>
      <c r="C112" s="28" t="s">
        <v>222</v>
      </c>
      <c r="D112" s="24" t="s">
        <v>47</v>
      </c>
      <c r="E112" s="29" t="s">
        <v>223</v>
      </c>
      <c r="F112" s="30" t="s">
        <v>79</v>
      </c>
      <c r="G112" s="31">
        <v>61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34" t="s">
        <v>50</v>
      </c>
      <c r="E113" s="35" t="s">
        <v>47</v>
      </c>
    </row>
    <row r="114" spans="1:16" ht="25.5" x14ac:dyDescent="0.2">
      <c r="A114" s="38" t="s">
        <v>52</v>
      </c>
      <c r="E114" s="37" t="s">
        <v>224</v>
      </c>
    </row>
    <row r="115" spans="1:16" x14ac:dyDescent="0.2">
      <c r="A115" s="24" t="s">
        <v>45</v>
      </c>
      <c r="B115" s="28" t="s">
        <v>225</v>
      </c>
      <c r="C115" s="28" t="s">
        <v>226</v>
      </c>
      <c r="D115" s="24" t="s">
        <v>47</v>
      </c>
      <c r="E115" s="29" t="s">
        <v>227</v>
      </c>
      <c r="F115" s="30" t="s">
        <v>49</v>
      </c>
      <c r="G115" s="31">
        <v>7645.2939999999999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ht="25.5" x14ac:dyDescent="0.2">
      <c r="A116" s="34" t="s">
        <v>50</v>
      </c>
      <c r="E116" s="35" t="s">
        <v>228</v>
      </c>
    </row>
    <row r="117" spans="1:16" ht="51" x14ac:dyDescent="0.2">
      <c r="A117" s="38" t="s">
        <v>52</v>
      </c>
      <c r="E117" s="37" t="s">
        <v>229</v>
      </c>
    </row>
    <row r="118" spans="1:16" x14ac:dyDescent="0.2">
      <c r="A118" s="24" t="s">
        <v>45</v>
      </c>
      <c r="B118" s="28" t="s">
        <v>230</v>
      </c>
      <c r="C118" s="28" t="s">
        <v>231</v>
      </c>
      <c r="D118" s="24" t="s">
        <v>47</v>
      </c>
      <c r="E118" s="29" t="s">
        <v>232</v>
      </c>
      <c r="F118" s="30" t="s">
        <v>49</v>
      </c>
      <c r="G118" s="31">
        <v>16643.286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6" ht="25.5" x14ac:dyDescent="0.2">
      <c r="A119" s="34" t="s">
        <v>50</v>
      </c>
      <c r="E119" s="35" t="s">
        <v>233</v>
      </c>
    </row>
    <row r="120" spans="1:16" ht="63.75" x14ac:dyDescent="0.2">
      <c r="A120" s="38" t="s">
        <v>52</v>
      </c>
      <c r="E120" s="37" t="s">
        <v>234</v>
      </c>
    </row>
    <row r="121" spans="1:16" x14ac:dyDescent="0.2">
      <c r="A121" s="24" t="s">
        <v>45</v>
      </c>
      <c r="B121" s="28" t="s">
        <v>235</v>
      </c>
      <c r="C121" s="28" t="s">
        <v>236</v>
      </c>
      <c r="D121" s="24" t="s">
        <v>47</v>
      </c>
      <c r="E121" s="29" t="s">
        <v>237</v>
      </c>
      <c r="F121" s="30" t="s">
        <v>49</v>
      </c>
      <c r="G121" s="31">
        <v>8938.2860000000001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6" ht="25.5" x14ac:dyDescent="0.2">
      <c r="A122" s="34" t="s">
        <v>50</v>
      </c>
      <c r="E122" s="35" t="s">
        <v>238</v>
      </c>
    </row>
    <row r="123" spans="1:16" ht="51" x14ac:dyDescent="0.2">
      <c r="A123" s="38" t="s">
        <v>52</v>
      </c>
      <c r="E123" s="37" t="s">
        <v>239</v>
      </c>
    </row>
    <row r="124" spans="1:16" ht="25.5" x14ac:dyDescent="0.2">
      <c r="A124" s="24" t="s">
        <v>45</v>
      </c>
      <c r="B124" s="28" t="s">
        <v>240</v>
      </c>
      <c r="C124" s="28" t="s">
        <v>241</v>
      </c>
      <c r="D124" s="24" t="s">
        <v>47</v>
      </c>
      <c r="E124" s="29" t="s">
        <v>242</v>
      </c>
      <c r="F124" s="30" t="s">
        <v>49</v>
      </c>
      <c r="G124" s="31">
        <v>7767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6" ht="25.5" x14ac:dyDescent="0.2">
      <c r="A125" s="34" t="s">
        <v>50</v>
      </c>
      <c r="E125" s="35" t="s">
        <v>243</v>
      </c>
    </row>
    <row r="126" spans="1:16" ht="51" x14ac:dyDescent="0.2">
      <c r="A126" s="38" t="s">
        <v>52</v>
      </c>
      <c r="E126" s="37" t="s">
        <v>244</v>
      </c>
    </row>
    <row r="127" spans="1:16" x14ac:dyDescent="0.2">
      <c r="A127" s="24" t="s">
        <v>45</v>
      </c>
      <c r="B127" s="28" t="s">
        <v>245</v>
      </c>
      <c r="C127" s="28" t="s">
        <v>246</v>
      </c>
      <c r="D127" s="24" t="s">
        <v>47</v>
      </c>
      <c r="E127" s="29" t="s">
        <v>247</v>
      </c>
      <c r="F127" s="30" t="s">
        <v>49</v>
      </c>
      <c r="G127" s="31">
        <v>8925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4" t="s">
        <v>50</v>
      </c>
      <c r="E128" s="35" t="s">
        <v>248</v>
      </c>
    </row>
    <row r="129" spans="1:18" ht="38.25" x14ac:dyDescent="0.2">
      <c r="A129" s="38" t="s">
        <v>52</v>
      </c>
      <c r="E129" s="37" t="s">
        <v>249</v>
      </c>
    </row>
    <row r="130" spans="1:18" x14ac:dyDescent="0.2">
      <c r="A130" s="24" t="s">
        <v>45</v>
      </c>
      <c r="B130" s="28" t="s">
        <v>250</v>
      </c>
      <c r="C130" s="28" t="s">
        <v>251</v>
      </c>
      <c r="D130" s="24" t="s">
        <v>47</v>
      </c>
      <c r="E130" s="29" t="s">
        <v>252</v>
      </c>
      <c r="F130" s="30" t="s">
        <v>49</v>
      </c>
      <c r="G130" s="31">
        <v>8925</v>
      </c>
      <c r="H130" s="32">
        <v>0</v>
      </c>
      <c r="I130" s="33">
        <f>ROUND(ROUND(H130,2)*ROUND(G130,3),2)</f>
        <v>0</v>
      </c>
      <c r="O130">
        <f>(I130*21)/100</f>
        <v>0</v>
      </c>
      <c r="P130" t="s">
        <v>23</v>
      </c>
    </row>
    <row r="131" spans="1:18" x14ac:dyDescent="0.2">
      <c r="A131" s="34" t="s">
        <v>50</v>
      </c>
      <c r="E131" s="35" t="s">
        <v>253</v>
      </c>
    </row>
    <row r="132" spans="1:18" ht="38.25" x14ac:dyDescent="0.2">
      <c r="A132" s="38" t="s">
        <v>52</v>
      </c>
      <c r="E132" s="37" t="s">
        <v>249</v>
      </c>
    </row>
    <row r="133" spans="1:18" x14ac:dyDescent="0.2">
      <c r="A133" s="24" t="s">
        <v>45</v>
      </c>
      <c r="B133" s="28" t="s">
        <v>254</v>
      </c>
      <c r="C133" s="28" t="s">
        <v>255</v>
      </c>
      <c r="D133" s="24" t="s">
        <v>47</v>
      </c>
      <c r="E133" s="29" t="s">
        <v>256</v>
      </c>
      <c r="F133" s="30" t="s">
        <v>49</v>
      </c>
      <c r="G133" s="31">
        <v>360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8" x14ac:dyDescent="0.2">
      <c r="A134" s="34" t="s">
        <v>50</v>
      </c>
      <c r="E134" s="35" t="s">
        <v>257</v>
      </c>
    </row>
    <row r="135" spans="1:18" x14ac:dyDescent="0.2">
      <c r="A135" s="36" t="s">
        <v>52</v>
      </c>
      <c r="E135" s="37" t="s">
        <v>215</v>
      </c>
    </row>
    <row r="136" spans="1:18" ht="12.75" customHeight="1" x14ac:dyDescent="0.2">
      <c r="A136" s="12" t="s">
        <v>43</v>
      </c>
      <c r="B136" s="12"/>
      <c r="C136" s="40" t="s">
        <v>100</v>
      </c>
      <c r="D136" s="12"/>
      <c r="E136" s="26" t="s">
        <v>258</v>
      </c>
      <c r="F136" s="12"/>
      <c r="G136" s="12"/>
      <c r="H136" s="12"/>
      <c r="I136" s="41">
        <f>0+Q136</f>
        <v>0</v>
      </c>
      <c r="O136">
        <f>0+R136</f>
        <v>0</v>
      </c>
      <c r="Q136">
        <f>0+I137+I140+I143+I146+I149</f>
        <v>0</v>
      </c>
      <c r="R136">
        <f>0+O137+O140+O143+O146+O149</f>
        <v>0</v>
      </c>
    </row>
    <row r="137" spans="1:18" x14ac:dyDescent="0.2">
      <c r="A137" s="24" t="s">
        <v>45</v>
      </c>
      <c r="B137" s="28" t="s">
        <v>259</v>
      </c>
      <c r="C137" s="28" t="s">
        <v>260</v>
      </c>
      <c r="D137" s="24" t="s">
        <v>47</v>
      </c>
      <c r="E137" s="29" t="s">
        <v>261</v>
      </c>
      <c r="F137" s="30" t="s">
        <v>56</v>
      </c>
      <c r="G137" s="31">
        <v>2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34" t="s">
        <v>50</v>
      </c>
      <c r="E138" s="35" t="s">
        <v>47</v>
      </c>
    </row>
    <row r="139" spans="1:18" ht="25.5" x14ac:dyDescent="0.2">
      <c r="A139" s="38" t="s">
        <v>52</v>
      </c>
      <c r="E139" s="37" t="s">
        <v>262</v>
      </c>
    </row>
    <row r="140" spans="1:18" x14ac:dyDescent="0.2">
      <c r="A140" s="24" t="s">
        <v>45</v>
      </c>
      <c r="B140" s="28" t="s">
        <v>263</v>
      </c>
      <c r="C140" s="28" t="s">
        <v>264</v>
      </c>
      <c r="D140" s="24" t="s">
        <v>47</v>
      </c>
      <c r="E140" s="29" t="s">
        <v>265</v>
      </c>
      <c r="F140" s="30" t="s">
        <v>56</v>
      </c>
      <c r="G140" s="31">
        <v>16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50</v>
      </c>
      <c r="E141" s="35" t="s">
        <v>266</v>
      </c>
    </row>
    <row r="142" spans="1:18" x14ac:dyDescent="0.2">
      <c r="A142" s="38" t="s">
        <v>52</v>
      </c>
      <c r="E142" s="37" t="s">
        <v>267</v>
      </c>
    </row>
    <row r="143" spans="1:18" x14ac:dyDescent="0.2">
      <c r="A143" s="24" t="s">
        <v>45</v>
      </c>
      <c r="B143" s="28" t="s">
        <v>268</v>
      </c>
      <c r="C143" s="28" t="s">
        <v>269</v>
      </c>
      <c r="D143" s="24" t="s">
        <v>47</v>
      </c>
      <c r="E143" s="29" t="s">
        <v>270</v>
      </c>
      <c r="F143" s="30" t="s">
        <v>56</v>
      </c>
      <c r="G143" s="31">
        <v>2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34" t="s">
        <v>50</v>
      </c>
      <c r="E144" s="35" t="s">
        <v>271</v>
      </c>
    </row>
    <row r="145" spans="1:18" x14ac:dyDescent="0.2">
      <c r="A145" s="38" t="s">
        <v>52</v>
      </c>
      <c r="E145" s="37" t="s">
        <v>272</v>
      </c>
    </row>
    <row r="146" spans="1:18" x14ac:dyDescent="0.2">
      <c r="A146" s="24" t="s">
        <v>45</v>
      </c>
      <c r="B146" s="28" t="s">
        <v>273</v>
      </c>
      <c r="C146" s="28" t="s">
        <v>274</v>
      </c>
      <c r="D146" s="24" t="s">
        <v>47</v>
      </c>
      <c r="E146" s="29" t="s">
        <v>275</v>
      </c>
      <c r="F146" s="30" t="s">
        <v>56</v>
      </c>
      <c r="G146" s="31">
        <v>2</v>
      </c>
      <c r="H146" s="32">
        <v>0</v>
      </c>
      <c r="I146" s="33">
        <f>ROUND(ROUND(H146,2)*ROUND(G146,3),2)</f>
        <v>0</v>
      </c>
      <c r="O146">
        <f>(I146*21)/100</f>
        <v>0</v>
      </c>
      <c r="P146" t="s">
        <v>23</v>
      </c>
    </row>
    <row r="147" spans="1:18" ht="25.5" x14ac:dyDescent="0.2">
      <c r="A147" s="34" t="s">
        <v>50</v>
      </c>
      <c r="E147" s="35" t="s">
        <v>276</v>
      </c>
    </row>
    <row r="148" spans="1:18" x14ac:dyDescent="0.2">
      <c r="A148" s="38" t="s">
        <v>52</v>
      </c>
      <c r="E148" s="37" t="s">
        <v>277</v>
      </c>
    </row>
    <row r="149" spans="1:18" x14ac:dyDescent="0.2">
      <c r="A149" s="24" t="s">
        <v>45</v>
      </c>
      <c r="B149" s="28" t="s">
        <v>278</v>
      </c>
      <c r="C149" s="28" t="s">
        <v>279</v>
      </c>
      <c r="D149" s="24" t="s">
        <v>47</v>
      </c>
      <c r="E149" s="29" t="s">
        <v>280</v>
      </c>
      <c r="F149" s="30" t="s">
        <v>56</v>
      </c>
      <c r="G149" s="31">
        <v>30</v>
      </c>
      <c r="H149" s="32">
        <v>0</v>
      </c>
      <c r="I149" s="33">
        <f>ROUND(ROUND(H149,2)*ROUND(G149,3),2)</f>
        <v>0</v>
      </c>
      <c r="O149">
        <f>(I149*21)/100</f>
        <v>0</v>
      </c>
      <c r="P149" t="s">
        <v>23</v>
      </c>
    </row>
    <row r="150" spans="1:18" x14ac:dyDescent="0.2">
      <c r="A150" s="34" t="s">
        <v>50</v>
      </c>
      <c r="E150" s="35" t="s">
        <v>47</v>
      </c>
    </row>
    <row r="151" spans="1:18" x14ac:dyDescent="0.2">
      <c r="A151" s="36" t="s">
        <v>52</v>
      </c>
      <c r="E151" s="37" t="s">
        <v>281</v>
      </c>
    </row>
    <row r="152" spans="1:18" ht="12.75" customHeight="1" x14ac:dyDescent="0.2">
      <c r="A152" s="12" t="s">
        <v>43</v>
      </c>
      <c r="B152" s="12"/>
      <c r="C152" s="40" t="s">
        <v>40</v>
      </c>
      <c r="D152" s="12"/>
      <c r="E152" s="26" t="s">
        <v>282</v>
      </c>
      <c r="F152" s="12"/>
      <c r="G152" s="12"/>
      <c r="H152" s="12"/>
      <c r="I152" s="41">
        <f>0+Q152</f>
        <v>0</v>
      </c>
      <c r="O152">
        <f>0+R152</f>
        <v>0</v>
      </c>
      <c r="Q152">
        <f>0+I153+I156+I159+I162+I165+I168</f>
        <v>0</v>
      </c>
      <c r="R152">
        <f>0+O153+O156+O159+O162+O165+O168</f>
        <v>0</v>
      </c>
    </row>
    <row r="153" spans="1:18" ht="25.5" x14ac:dyDescent="0.2">
      <c r="A153" s="24" t="s">
        <v>45</v>
      </c>
      <c r="B153" s="28" t="s">
        <v>283</v>
      </c>
      <c r="C153" s="28" t="s">
        <v>284</v>
      </c>
      <c r="D153" s="24" t="s">
        <v>47</v>
      </c>
      <c r="E153" s="29" t="s">
        <v>285</v>
      </c>
      <c r="F153" s="30" t="s">
        <v>158</v>
      </c>
      <c r="G153" s="31">
        <v>139</v>
      </c>
      <c r="H153" s="32">
        <v>0</v>
      </c>
      <c r="I153" s="33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34" t="s">
        <v>50</v>
      </c>
      <c r="E154" s="35" t="s">
        <v>286</v>
      </c>
    </row>
    <row r="155" spans="1:18" x14ac:dyDescent="0.2">
      <c r="A155" s="38" t="s">
        <v>52</v>
      </c>
      <c r="E155" s="37" t="s">
        <v>287</v>
      </c>
    </row>
    <row r="156" spans="1:18" x14ac:dyDescent="0.2">
      <c r="A156" s="24" t="s">
        <v>45</v>
      </c>
      <c r="B156" s="28" t="s">
        <v>288</v>
      </c>
      <c r="C156" s="28" t="s">
        <v>289</v>
      </c>
      <c r="D156" s="24" t="s">
        <v>47</v>
      </c>
      <c r="E156" s="29" t="s">
        <v>290</v>
      </c>
      <c r="F156" s="30" t="s">
        <v>158</v>
      </c>
      <c r="G156" s="31">
        <v>982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8" x14ac:dyDescent="0.2">
      <c r="A157" s="34" t="s">
        <v>50</v>
      </c>
      <c r="E157" s="35" t="s">
        <v>291</v>
      </c>
    </row>
    <row r="158" spans="1:18" ht="25.5" x14ac:dyDescent="0.2">
      <c r="A158" s="38" t="s">
        <v>52</v>
      </c>
      <c r="E158" s="37" t="s">
        <v>292</v>
      </c>
    </row>
    <row r="159" spans="1:18" x14ac:dyDescent="0.2">
      <c r="A159" s="24" t="s">
        <v>45</v>
      </c>
      <c r="B159" s="28" t="s">
        <v>293</v>
      </c>
      <c r="C159" s="28" t="s">
        <v>294</v>
      </c>
      <c r="D159" s="24" t="s">
        <v>47</v>
      </c>
      <c r="E159" s="29" t="s">
        <v>295</v>
      </c>
      <c r="F159" s="30" t="s">
        <v>158</v>
      </c>
      <c r="G159" s="31">
        <v>278</v>
      </c>
      <c r="H159" s="32">
        <v>0</v>
      </c>
      <c r="I159" s="33">
        <f>ROUND(ROUND(H159,2)*ROUND(G159,3),2)</f>
        <v>0</v>
      </c>
      <c r="O159">
        <f>(I159*21)/100</f>
        <v>0</v>
      </c>
      <c r="P159" t="s">
        <v>23</v>
      </c>
    </row>
    <row r="160" spans="1:18" x14ac:dyDescent="0.2">
      <c r="A160" s="34" t="s">
        <v>50</v>
      </c>
      <c r="E160" s="35" t="s">
        <v>47</v>
      </c>
    </row>
    <row r="161" spans="1:16" ht="51" x14ac:dyDescent="0.2">
      <c r="A161" s="38" t="s">
        <v>52</v>
      </c>
      <c r="E161" s="37" t="s">
        <v>296</v>
      </c>
    </row>
    <row r="162" spans="1:16" ht="25.5" x14ac:dyDescent="0.2">
      <c r="A162" s="24" t="s">
        <v>45</v>
      </c>
      <c r="B162" s="28" t="s">
        <v>297</v>
      </c>
      <c r="C162" s="28" t="s">
        <v>298</v>
      </c>
      <c r="D162" s="24" t="s">
        <v>47</v>
      </c>
      <c r="E162" s="29" t="s">
        <v>299</v>
      </c>
      <c r="F162" s="30" t="s">
        <v>158</v>
      </c>
      <c r="G162" s="31">
        <v>240</v>
      </c>
      <c r="H162" s="32">
        <v>0</v>
      </c>
      <c r="I162" s="33">
        <f>ROUND(ROUND(H162,2)*ROUND(G162,3),2)</f>
        <v>0</v>
      </c>
      <c r="O162">
        <f>(I162*21)/100</f>
        <v>0</v>
      </c>
      <c r="P162" t="s">
        <v>23</v>
      </c>
    </row>
    <row r="163" spans="1:16" x14ac:dyDescent="0.2">
      <c r="A163" s="34" t="s">
        <v>50</v>
      </c>
      <c r="E163" s="35" t="s">
        <v>300</v>
      </c>
    </row>
    <row r="164" spans="1:16" x14ac:dyDescent="0.2">
      <c r="A164" s="38" t="s">
        <v>52</v>
      </c>
      <c r="E164" s="37" t="s">
        <v>301</v>
      </c>
    </row>
    <row r="165" spans="1:16" ht="25.5" x14ac:dyDescent="0.2">
      <c r="A165" s="24" t="s">
        <v>45</v>
      </c>
      <c r="B165" s="28" t="s">
        <v>302</v>
      </c>
      <c r="C165" s="28" t="s">
        <v>303</v>
      </c>
      <c r="D165" s="24" t="s">
        <v>47</v>
      </c>
      <c r="E165" s="29" t="s">
        <v>304</v>
      </c>
      <c r="F165" s="30" t="s">
        <v>158</v>
      </c>
      <c r="G165" s="31">
        <v>8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6" ht="25.5" x14ac:dyDescent="0.2">
      <c r="A166" s="34" t="s">
        <v>50</v>
      </c>
      <c r="E166" s="35" t="s">
        <v>305</v>
      </c>
    </row>
    <row r="167" spans="1:16" x14ac:dyDescent="0.2">
      <c r="A167" s="38" t="s">
        <v>52</v>
      </c>
      <c r="E167" s="37" t="s">
        <v>306</v>
      </c>
    </row>
    <row r="168" spans="1:16" x14ac:dyDescent="0.2">
      <c r="A168" s="24" t="s">
        <v>45</v>
      </c>
      <c r="B168" s="28" t="s">
        <v>307</v>
      </c>
      <c r="C168" s="28" t="s">
        <v>308</v>
      </c>
      <c r="D168" s="24" t="s">
        <v>47</v>
      </c>
      <c r="E168" s="29" t="s">
        <v>309</v>
      </c>
      <c r="F168" s="30" t="s">
        <v>56</v>
      </c>
      <c r="G168" s="31">
        <v>30</v>
      </c>
      <c r="H168" s="32">
        <v>0</v>
      </c>
      <c r="I168" s="33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34" t="s">
        <v>50</v>
      </c>
      <c r="E169" s="35" t="s">
        <v>310</v>
      </c>
    </row>
    <row r="170" spans="1:16" x14ac:dyDescent="0.2">
      <c r="A170" s="36" t="s">
        <v>52</v>
      </c>
      <c r="E170" s="37" t="s">
        <v>311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0+O8+O21+O49+O71+O78+O91+O98+O102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1359</v>
      </c>
      <c r="I3" s="39">
        <f>0+I8+I21+I49+I71+I78+I91+I98+I102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1359</v>
      </c>
      <c r="D4" s="2"/>
      <c r="E4" s="20" t="s">
        <v>1360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0+I9+I12+I15+I18</f>
        <v>0</v>
      </c>
      <c r="R8">
        <f>0+O9+O12+O15+O18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376.09800000000001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641</v>
      </c>
    </row>
    <row r="11" spans="1:18" ht="38.25" x14ac:dyDescent="0.2">
      <c r="A11" s="38" t="s">
        <v>52</v>
      </c>
      <c r="E11" s="37" t="s">
        <v>1361</v>
      </c>
    </row>
    <row r="12" spans="1:18" x14ac:dyDescent="0.2">
      <c r="A12" s="24" t="s">
        <v>45</v>
      </c>
      <c r="B12" s="28" t="s">
        <v>23</v>
      </c>
      <c r="C12" s="28" t="s">
        <v>1143</v>
      </c>
      <c r="D12" s="24" t="s">
        <v>47</v>
      </c>
      <c r="E12" s="29" t="s">
        <v>1144</v>
      </c>
      <c r="F12" s="30" t="s">
        <v>56</v>
      </c>
      <c r="G12" s="31">
        <v>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x14ac:dyDescent="0.2">
      <c r="A13" s="34" t="s">
        <v>50</v>
      </c>
      <c r="E13" s="35" t="s">
        <v>1145</v>
      </c>
    </row>
    <row r="14" spans="1:18" x14ac:dyDescent="0.2">
      <c r="A14" s="38" t="s">
        <v>52</v>
      </c>
      <c r="E14" s="37" t="s">
        <v>47</v>
      </c>
    </row>
    <row r="15" spans="1:18" x14ac:dyDescent="0.2">
      <c r="A15" s="24" t="s">
        <v>45</v>
      </c>
      <c r="B15" s="28" t="s">
        <v>22</v>
      </c>
      <c r="C15" s="28" t="s">
        <v>1146</v>
      </c>
      <c r="D15" s="24" t="s">
        <v>47</v>
      </c>
      <c r="E15" s="29" t="s">
        <v>1147</v>
      </c>
      <c r="F15" s="30" t="s">
        <v>56</v>
      </c>
      <c r="G15" s="31">
        <v>1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x14ac:dyDescent="0.2">
      <c r="A16" s="34" t="s">
        <v>50</v>
      </c>
      <c r="E16" s="35" t="s">
        <v>1148</v>
      </c>
    </row>
    <row r="17" spans="1:18" x14ac:dyDescent="0.2">
      <c r="A17" s="38" t="s">
        <v>52</v>
      </c>
      <c r="E17" s="37" t="s">
        <v>47</v>
      </c>
    </row>
    <row r="18" spans="1:18" x14ac:dyDescent="0.2">
      <c r="A18" s="24" t="s">
        <v>45</v>
      </c>
      <c r="B18" s="28" t="s">
        <v>33</v>
      </c>
      <c r="C18" s="28" t="s">
        <v>1149</v>
      </c>
      <c r="D18" s="24" t="s">
        <v>47</v>
      </c>
      <c r="E18" s="29" t="s">
        <v>1150</v>
      </c>
      <c r="F18" s="30" t="s">
        <v>56</v>
      </c>
      <c r="G18" s="31">
        <v>2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4" t="s">
        <v>50</v>
      </c>
      <c r="E19" s="35" t="s">
        <v>1151</v>
      </c>
    </row>
    <row r="20" spans="1:18" x14ac:dyDescent="0.2">
      <c r="A20" s="36" t="s">
        <v>52</v>
      </c>
      <c r="E20" s="37" t="s">
        <v>47</v>
      </c>
    </row>
    <row r="21" spans="1:18" ht="12.75" customHeight="1" x14ac:dyDescent="0.2">
      <c r="A21" s="12" t="s">
        <v>43</v>
      </c>
      <c r="B21" s="12"/>
      <c r="C21" s="40" t="s">
        <v>29</v>
      </c>
      <c r="D21" s="12"/>
      <c r="E21" s="26" t="s">
        <v>44</v>
      </c>
      <c r="F21" s="12"/>
      <c r="G21" s="12"/>
      <c r="H21" s="12"/>
      <c r="I21" s="41">
        <f>0+Q21</f>
        <v>0</v>
      </c>
      <c r="O21">
        <f>0+R21</f>
        <v>0</v>
      </c>
      <c r="Q21">
        <f>0+I22+I25+I28+I31+I34+I37+I40+I43+I46</f>
        <v>0</v>
      </c>
      <c r="R21">
        <f>0+O22+O25+O28+O31+O34+O37+O40+O43+O46</f>
        <v>0</v>
      </c>
    </row>
    <row r="22" spans="1:18" x14ac:dyDescent="0.2">
      <c r="A22" s="24" t="s">
        <v>45</v>
      </c>
      <c r="B22" s="28" t="s">
        <v>35</v>
      </c>
      <c r="C22" s="28" t="s">
        <v>1362</v>
      </c>
      <c r="D22" s="24" t="s">
        <v>47</v>
      </c>
      <c r="E22" s="29" t="s">
        <v>1363</v>
      </c>
      <c r="F22" s="30" t="s">
        <v>158</v>
      </c>
      <c r="G22" s="31">
        <v>36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50</v>
      </c>
      <c r="E23" s="35" t="s">
        <v>1364</v>
      </c>
    </row>
    <row r="24" spans="1:18" x14ac:dyDescent="0.2">
      <c r="A24" s="38" t="s">
        <v>52</v>
      </c>
      <c r="E24" s="37" t="s">
        <v>1365</v>
      </c>
    </row>
    <row r="25" spans="1:18" x14ac:dyDescent="0.2">
      <c r="A25" s="24" t="s">
        <v>45</v>
      </c>
      <c r="B25" s="28" t="s">
        <v>37</v>
      </c>
      <c r="C25" s="28" t="s">
        <v>651</v>
      </c>
      <c r="D25" s="24" t="s">
        <v>47</v>
      </c>
      <c r="E25" s="29" t="s">
        <v>652</v>
      </c>
      <c r="F25" s="30" t="s">
        <v>79</v>
      </c>
      <c r="G25" s="31">
        <v>727.2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4" t="s">
        <v>50</v>
      </c>
      <c r="E26" s="35" t="s">
        <v>111</v>
      </c>
    </row>
    <row r="27" spans="1:18" ht="25.5" x14ac:dyDescent="0.2">
      <c r="A27" s="38" t="s">
        <v>52</v>
      </c>
      <c r="E27" s="37" t="s">
        <v>1366</v>
      </c>
    </row>
    <row r="28" spans="1:18" x14ac:dyDescent="0.2">
      <c r="A28" s="24" t="s">
        <v>45</v>
      </c>
      <c r="B28" s="28" t="s">
        <v>96</v>
      </c>
      <c r="C28" s="28" t="s">
        <v>1161</v>
      </c>
      <c r="D28" s="24" t="s">
        <v>47</v>
      </c>
      <c r="E28" s="29" t="s">
        <v>1162</v>
      </c>
      <c r="F28" s="30" t="s">
        <v>79</v>
      </c>
      <c r="G28" s="31">
        <v>727.2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8" ht="38.25" x14ac:dyDescent="0.2">
      <c r="A29" s="34" t="s">
        <v>50</v>
      </c>
      <c r="E29" s="35" t="s">
        <v>645</v>
      </c>
    </row>
    <row r="30" spans="1:18" ht="25.5" x14ac:dyDescent="0.2">
      <c r="A30" s="38" t="s">
        <v>52</v>
      </c>
      <c r="E30" s="37" t="s">
        <v>1367</v>
      </c>
    </row>
    <row r="31" spans="1:18" x14ac:dyDescent="0.2">
      <c r="A31" s="24" t="s">
        <v>45</v>
      </c>
      <c r="B31" s="28" t="s">
        <v>100</v>
      </c>
      <c r="C31" s="28" t="s">
        <v>1164</v>
      </c>
      <c r="D31" s="24" t="s">
        <v>47</v>
      </c>
      <c r="E31" s="29" t="s">
        <v>1165</v>
      </c>
      <c r="F31" s="30" t="s">
        <v>79</v>
      </c>
      <c r="G31" s="31">
        <v>181.8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8" ht="25.5" x14ac:dyDescent="0.2">
      <c r="A32" s="34" t="s">
        <v>50</v>
      </c>
      <c r="E32" s="35" t="s">
        <v>649</v>
      </c>
    </row>
    <row r="33" spans="1:16" ht="38.25" x14ac:dyDescent="0.2">
      <c r="A33" s="38" t="s">
        <v>52</v>
      </c>
      <c r="E33" s="37" t="s">
        <v>1368</v>
      </c>
    </row>
    <row r="34" spans="1:16" x14ac:dyDescent="0.2">
      <c r="A34" s="24" t="s">
        <v>45</v>
      </c>
      <c r="B34" s="28" t="s">
        <v>40</v>
      </c>
      <c r="C34" s="28" t="s">
        <v>123</v>
      </c>
      <c r="D34" s="24" t="s">
        <v>47</v>
      </c>
      <c r="E34" s="29" t="s">
        <v>124</v>
      </c>
      <c r="F34" s="30" t="s">
        <v>79</v>
      </c>
      <c r="G34" s="31">
        <v>936.14300000000003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47</v>
      </c>
    </row>
    <row r="36" spans="1:16" ht="51" x14ac:dyDescent="0.2">
      <c r="A36" s="38" t="s">
        <v>52</v>
      </c>
      <c r="E36" s="37" t="s">
        <v>1369</v>
      </c>
    </row>
    <row r="37" spans="1:16" x14ac:dyDescent="0.2">
      <c r="A37" s="24" t="s">
        <v>45</v>
      </c>
      <c r="B37" s="28" t="s">
        <v>42</v>
      </c>
      <c r="C37" s="28" t="s">
        <v>1168</v>
      </c>
      <c r="D37" s="24" t="s">
        <v>47</v>
      </c>
      <c r="E37" s="29" t="s">
        <v>1169</v>
      </c>
      <c r="F37" s="30" t="s">
        <v>79</v>
      </c>
      <c r="G37" s="31">
        <v>727.2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1170</v>
      </c>
    </row>
    <row r="39" spans="1:16" ht="25.5" x14ac:dyDescent="0.2">
      <c r="A39" s="38" t="s">
        <v>52</v>
      </c>
      <c r="E39" s="37" t="s">
        <v>1370</v>
      </c>
    </row>
    <row r="40" spans="1:16" x14ac:dyDescent="0.2">
      <c r="A40" s="24" t="s">
        <v>45</v>
      </c>
      <c r="B40" s="28" t="s">
        <v>113</v>
      </c>
      <c r="C40" s="28" t="s">
        <v>659</v>
      </c>
      <c r="D40" s="24" t="s">
        <v>168</v>
      </c>
      <c r="E40" s="29" t="s">
        <v>660</v>
      </c>
      <c r="F40" s="30" t="s">
        <v>79</v>
      </c>
      <c r="G40" s="31">
        <v>256.56299999999999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x14ac:dyDescent="0.2">
      <c r="A41" s="34" t="s">
        <v>50</v>
      </c>
      <c r="E41" s="35" t="s">
        <v>1172</v>
      </c>
    </row>
    <row r="42" spans="1:16" x14ac:dyDescent="0.2">
      <c r="A42" s="38" t="s">
        <v>52</v>
      </c>
      <c r="E42" s="37" t="s">
        <v>1371</v>
      </c>
    </row>
    <row r="43" spans="1:16" x14ac:dyDescent="0.2">
      <c r="A43" s="24" t="s">
        <v>45</v>
      </c>
      <c r="B43" s="28" t="s">
        <v>117</v>
      </c>
      <c r="C43" s="28" t="s">
        <v>659</v>
      </c>
      <c r="D43" s="24" t="s">
        <v>173</v>
      </c>
      <c r="E43" s="29" t="s">
        <v>660</v>
      </c>
      <c r="F43" s="30" t="s">
        <v>79</v>
      </c>
      <c r="G43" s="31">
        <v>96.25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1172</v>
      </c>
    </row>
    <row r="45" spans="1:16" ht="25.5" x14ac:dyDescent="0.2">
      <c r="A45" s="38" t="s">
        <v>52</v>
      </c>
      <c r="E45" s="37" t="s">
        <v>1372</v>
      </c>
    </row>
    <row r="46" spans="1:16" x14ac:dyDescent="0.2">
      <c r="A46" s="24" t="s">
        <v>45</v>
      </c>
      <c r="B46" s="28" t="s">
        <v>122</v>
      </c>
      <c r="C46" s="28" t="s">
        <v>659</v>
      </c>
      <c r="D46" s="24" t="s">
        <v>403</v>
      </c>
      <c r="E46" s="29" t="s">
        <v>660</v>
      </c>
      <c r="F46" s="30" t="s">
        <v>79</v>
      </c>
      <c r="G46" s="31">
        <v>38.75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50</v>
      </c>
      <c r="E47" s="35" t="s">
        <v>1175</v>
      </c>
    </row>
    <row r="48" spans="1:16" x14ac:dyDescent="0.2">
      <c r="A48" s="36" t="s">
        <v>52</v>
      </c>
      <c r="E48" s="37" t="s">
        <v>1373</v>
      </c>
    </row>
    <row r="49" spans="1:18" ht="12.75" customHeight="1" x14ac:dyDescent="0.2">
      <c r="A49" s="12" t="s">
        <v>43</v>
      </c>
      <c r="B49" s="12"/>
      <c r="C49" s="40" t="s">
        <v>23</v>
      </c>
      <c r="D49" s="12"/>
      <c r="E49" s="26" t="s">
        <v>149</v>
      </c>
      <c r="F49" s="12"/>
      <c r="G49" s="12"/>
      <c r="H49" s="12"/>
      <c r="I49" s="41">
        <f>0+Q49</f>
        <v>0</v>
      </c>
      <c r="O49">
        <f>0+R49</f>
        <v>0</v>
      </c>
      <c r="Q49">
        <f>0+I50+I53+I56+I59+I62+I65+I68</f>
        <v>0</v>
      </c>
      <c r="R49">
        <f>0+O50+O53+O56+O59+O62+O65+O68</f>
        <v>0</v>
      </c>
    </row>
    <row r="50" spans="1:18" x14ac:dyDescent="0.2">
      <c r="A50" s="24" t="s">
        <v>45</v>
      </c>
      <c r="B50" s="28" t="s">
        <v>126</v>
      </c>
      <c r="C50" s="28" t="s">
        <v>1177</v>
      </c>
      <c r="D50" s="24" t="s">
        <v>47</v>
      </c>
      <c r="E50" s="29" t="s">
        <v>1178</v>
      </c>
      <c r="F50" s="30" t="s">
        <v>79</v>
      </c>
      <c r="G50" s="31">
        <v>0.36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4" t="s">
        <v>50</v>
      </c>
      <c r="E51" s="35" t="s">
        <v>47</v>
      </c>
    </row>
    <row r="52" spans="1:18" x14ac:dyDescent="0.2">
      <c r="A52" s="38" t="s">
        <v>52</v>
      </c>
      <c r="E52" s="37" t="s">
        <v>1374</v>
      </c>
    </row>
    <row r="53" spans="1:18" x14ac:dyDescent="0.2">
      <c r="A53" s="24" t="s">
        <v>45</v>
      </c>
      <c r="B53" s="28" t="s">
        <v>131</v>
      </c>
      <c r="C53" s="28" t="s">
        <v>1183</v>
      </c>
      <c r="D53" s="24" t="s">
        <v>47</v>
      </c>
      <c r="E53" s="29" t="s">
        <v>1184</v>
      </c>
      <c r="F53" s="30" t="s">
        <v>79</v>
      </c>
      <c r="G53" s="31">
        <v>20.358000000000001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34" t="s">
        <v>50</v>
      </c>
      <c r="E54" s="35" t="s">
        <v>1375</v>
      </c>
    </row>
    <row r="55" spans="1:18" ht="25.5" x14ac:dyDescent="0.2">
      <c r="A55" s="38" t="s">
        <v>52</v>
      </c>
      <c r="E55" s="37" t="s">
        <v>1376</v>
      </c>
    </row>
    <row r="56" spans="1:18" x14ac:dyDescent="0.2">
      <c r="A56" s="24" t="s">
        <v>45</v>
      </c>
      <c r="B56" s="28" t="s">
        <v>135</v>
      </c>
      <c r="C56" s="28" t="s">
        <v>1187</v>
      </c>
      <c r="D56" s="24" t="s">
        <v>47</v>
      </c>
      <c r="E56" s="29" t="s">
        <v>1188</v>
      </c>
      <c r="F56" s="30" t="s">
        <v>74</v>
      </c>
      <c r="G56" s="31">
        <v>2.952</v>
      </c>
      <c r="H56" s="32">
        <v>0</v>
      </c>
      <c r="I56" s="33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4" t="s">
        <v>50</v>
      </c>
      <c r="E57" s="35" t="s">
        <v>1377</v>
      </c>
    </row>
    <row r="58" spans="1:18" x14ac:dyDescent="0.2">
      <c r="A58" s="38" t="s">
        <v>52</v>
      </c>
      <c r="E58" s="37" t="s">
        <v>1378</v>
      </c>
    </row>
    <row r="59" spans="1:18" x14ac:dyDescent="0.2">
      <c r="A59" s="24" t="s">
        <v>45</v>
      </c>
      <c r="B59" s="28" t="s">
        <v>139</v>
      </c>
      <c r="C59" s="28" t="s">
        <v>1379</v>
      </c>
      <c r="D59" s="24" t="s">
        <v>47</v>
      </c>
      <c r="E59" s="29" t="s">
        <v>1380</v>
      </c>
      <c r="F59" s="30" t="s">
        <v>158</v>
      </c>
      <c r="G59" s="31">
        <v>96</v>
      </c>
      <c r="H59" s="32">
        <v>0</v>
      </c>
      <c r="I59" s="33">
        <f>ROUND(ROUND(H59,2)*ROUND(G59,3),2)</f>
        <v>0</v>
      </c>
      <c r="O59">
        <f>(I59*21)/100</f>
        <v>0</v>
      </c>
      <c r="P59" t="s">
        <v>23</v>
      </c>
    </row>
    <row r="60" spans="1:18" ht="25.5" x14ac:dyDescent="0.2">
      <c r="A60" s="34" t="s">
        <v>50</v>
      </c>
      <c r="E60" s="35" t="s">
        <v>649</v>
      </c>
    </row>
    <row r="61" spans="1:18" x14ac:dyDescent="0.2">
      <c r="A61" s="38" t="s">
        <v>52</v>
      </c>
      <c r="E61" s="37" t="s">
        <v>1381</v>
      </c>
    </row>
    <row r="62" spans="1:18" x14ac:dyDescent="0.2">
      <c r="A62" s="24" t="s">
        <v>45</v>
      </c>
      <c r="B62" s="28" t="s">
        <v>144</v>
      </c>
      <c r="C62" s="28" t="s">
        <v>1202</v>
      </c>
      <c r="D62" s="24" t="s">
        <v>47</v>
      </c>
      <c r="E62" s="29" t="s">
        <v>1203</v>
      </c>
      <c r="F62" s="30" t="s">
        <v>79</v>
      </c>
      <c r="G62" s="31">
        <v>59.64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1204</v>
      </c>
    </row>
    <row r="64" spans="1:18" x14ac:dyDescent="0.2">
      <c r="A64" s="38" t="s">
        <v>52</v>
      </c>
      <c r="E64" s="37" t="s">
        <v>1382</v>
      </c>
    </row>
    <row r="65" spans="1:18" x14ac:dyDescent="0.2">
      <c r="A65" s="24" t="s">
        <v>45</v>
      </c>
      <c r="B65" s="28" t="s">
        <v>150</v>
      </c>
      <c r="C65" s="28" t="s">
        <v>1206</v>
      </c>
      <c r="D65" s="24" t="s">
        <v>47</v>
      </c>
      <c r="E65" s="29" t="s">
        <v>1207</v>
      </c>
      <c r="F65" s="30" t="s">
        <v>74</v>
      </c>
      <c r="G65" s="31">
        <v>14.91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34" t="s">
        <v>50</v>
      </c>
      <c r="E66" s="35" t="s">
        <v>1208</v>
      </c>
    </row>
    <row r="67" spans="1:18" x14ac:dyDescent="0.2">
      <c r="A67" s="38" t="s">
        <v>52</v>
      </c>
      <c r="E67" s="37" t="s">
        <v>1383</v>
      </c>
    </row>
    <row r="68" spans="1:18" x14ac:dyDescent="0.2">
      <c r="A68" s="24" t="s">
        <v>45</v>
      </c>
      <c r="B68" s="28" t="s">
        <v>155</v>
      </c>
      <c r="C68" s="28" t="s">
        <v>1210</v>
      </c>
      <c r="D68" s="24" t="s">
        <v>1211</v>
      </c>
      <c r="E68" s="29" t="s">
        <v>1212</v>
      </c>
      <c r="F68" s="30" t="s">
        <v>49</v>
      </c>
      <c r="G68" s="31">
        <v>100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8" x14ac:dyDescent="0.2">
      <c r="A69" s="34" t="s">
        <v>50</v>
      </c>
      <c r="E69" s="35" t="s">
        <v>1213</v>
      </c>
    </row>
    <row r="70" spans="1:18" x14ac:dyDescent="0.2">
      <c r="A70" s="36" t="s">
        <v>52</v>
      </c>
      <c r="E70" s="37" t="s">
        <v>1384</v>
      </c>
    </row>
    <row r="71" spans="1:18" ht="12.75" customHeight="1" x14ac:dyDescent="0.2">
      <c r="A71" s="12" t="s">
        <v>43</v>
      </c>
      <c r="B71" s="12"/>
      <c r="C71" s="40" t="s">
        <v>22</v>
      </c>
      <c r="D71" s="12"/>
      <c r="E71" s="26" t="s">
        <v>663</v>
      </c>
      <c r="F71" s="12"/>
      <c r="G71" s="12"/>
      <c r="H71" s="12"/>
      <c r="I71" s="41">
        <f>0+Q71</f>
        <v>0</v>
      </c>
      <c r="O71">
        <f>0+R71</f>
        <v>0</v>
      </c>
      <c r="Q71">
        <f>0+I72+I75</f>
        <v>0</v>
      </c>
      <c r="R71">
        <f>0+O72+O75</f>
        <v>0</v>
      </c>
    </row>
    <row r="72" spans="1:18" x14ac:dyDescent="0.2">
      <c r="A72" s="24" t="s">
        <v>45</v>
      </c>
      <c r="B72" s="28" t="s">
        <v>161</v>
      </c>
      <c r="C72" s="28" t="s">
        <v>1385</v>
      </c>
      <c r="D72" s="24" t="s">
        <v>47</v>
      </c>
      <c r="E72" s="29" t="s">
        <v>1386</v>
      </c>
      <c r="F72" s="30" t="s">
        <v>79</v>
      </c>
      <c r="G72" s="31">
        <v>144.5</v>
      </c>
      <c r="H72" s="32">
        <v>0</v>
      </c>
      <c r="I72" s="33">
        <f>ROUND(ROUND(H72,2)*ROUND(G72,3),2)</f>
        <v>0</v>
      </c>
      <c r="O72">
        <f>(I72*21)/100</f>
        <v>0</v>
      </c>
      <c r="P72" t="s">
        <v>23</v>
      </c>
    </row>
    <row r="73" spans="1:18" ht="25.5" x14ac:dyDescent="0.2">
      <c r="A73" s="34" t="s">
        <v>50</v>
      </c>
      <c r="E73" s="35" t="s">
        <v>1387</v>
      </c>
    </row>
    <row r="74" spans="1:18" x14ac:dyDescent="0.2">
      <c r="A74" s="38" t="s">
        <v>52</v>
      </c>
      <c r="E74" s="37" t="s">
        <v>1388</v>
      </c>
    </row>
    <row r="75" spans="1:18" x14ac:dyDescent="0.2">
      <c r="A75" s="24" t="s">
        <v>45</v>
      </c>
      <c r="B75" s="28" t="s">
        <v>166</v>
      </c>
      <c r="C75" s="28" t="s">
        <v>1232</v>
      </c>
      <c r="D75" s="24" t="s">
        <v>47</v>
      </c>
      <c r="E75" s="29" t="s">
        <v>1233</v>
      </c>
      <c r="F75" s="30" t="s">
        <v>74</v>
      </c>
      <c r="G75" s="31">
        <v>36.125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50</v>
      </c>
      <c r="E76" s="35" t="s">
        <v>1208</v>
      </c>
    </row>
    <row r="77" spans="1:18" x14ac:dyDescent="0.2">
      <c r="A77" s="36" t="s">
        <v>52</v>
      </c>
      <c r="E77" s="37" t="s">
        <v>1389</v>
      </c>
    </row>
    <row r="78" spans="1:18" ht="12.75" customHeight="1" x14ac:dyDescent="0.2">
      <c r="A78" s="12" t="s">
        <v>43</v>
      </c>
      <c r="B78" s="12"/>
      <c r="C78" s="40" t="s">
        <v>33</v>
      </c>
      <c r="D78" s="12"/>
      <c r="E78" s="26" t="s">
        <v>188</v>
      </c>
      <c r="F78" s="12"/>
      <c r="G78" s="12"/>
      <c r="H78" s="12"/>
      <c r="I78" s="41">
        <f>0+Q78</f>
        <v>0</v>
      </c>
      <c r="O78">
        <f>0+R78</f>
        <v>0</v>
      </c>
      <c r="Q78">
        <f>0+I79+I82+I85+I88</f>
        <v>0</v>
      </c>
      <c r="R78">
        <f>0+O79+O82+O85+O88</f>
        <v>0</v>
      </c>
    </row>
    <row r="79" spans="1:18" x14ac:dyDescent="0.2">
      <c r="A79" s="24" t="s">
        <v>45</v>
      </c>
      <c r="B79" s="28" t="s">
        <v>172</v>
      </c>
      <c r="C79" s="28" t="s">
        <v>1390</v>
      </c>
      <c r="D79" s="24" t="s">
        <v>47</v>
      </c>
      <c r="E79" s="29" t="s">
        <v>1391</v>
      </c>
      <c r="F79" s="30" t="s">
        <v>79</v>
      </c>
      <c r="G79" s="31">
        <v>42.25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ht="25.5" x14ac:dyDescent="0.2">
      <c r="A80" s="34" t="s">
        <v>50</v>
      </c>
      <c r="E80" s="35" t="s">
        <v>1392</v>
      </c>
    </row>
    <row r="81" spans="1:18" x14ac:dyDescent="0.2">
      <c r="A81" s="38" t="s">
        <v>52</v>
      </c>
      <c r="E81" s="37" t="s">
        <v>1393</v>
      </c>
    </row>
    <row r="82" spans="1:18" x14ac:dyDescent="0.2">
      <c r="A82" s="24" t="s">
        <v>45</v>
      </c>
      <c r="B82" s="28" t="s">
        <v>176</v>
      </c>
      <c r="C82" s="28" t="s">
        <v>1394</v>
      </c>
      <c r="D82" s="24" t="s">
        <v>47</v>
      </c>
      <c r="E82" s="29" t="s">
        <v>1395</v>
      </c>
      <c r="F82" s="30" t="s">
        <v>74</v>
      </c>
      <c r="G82" s="31">
        <v>10.563000000000001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34" t="s">
        <v>50</v>
      </c>
      <c r="E83" s="35" t="s">
        <v>1396</v>
      </c>
    </row>
    <row r="84" spans="1:18" x14ac:dyDescent="0.2">
      <c r="A84" s="38" t="s">
        <v>52</v>
      </c>
      <c r="E84" s="37" t="s">
        <v>1397</v>
      </c>
    </row>
    <row r="85" spans="1:18" x14ac:dyDescent="0.2">
      <c r="A85" s="24" t="s">
        <v>45</v>
      </c>
      <c r="B85" s="28" t="s">
        <v>181</v>
      </c>
      <c r="C85" s="28" t="s">
        <v>668</v>
      </c>
      <c r="D85" s="24" t="s">
        <v>47</v>
      </c>
      <c r="E85" s="29" t="s">
        <v>669</v>
      </c>
      <c r="F85" s="30" t="s">
        <v>79</v>
      </c>
      <c r="G85" s="31">
        <v>19.649999999999999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34" t="s">
        <v>50</v>
      </c>
      <c r="E86" s="35" t="s">
        <v>1270</v>
      </c>
    </row>
    <row r="87" spans="1:18" ht="25.5" x14ac:dyDescent="0.2">
      <c r="A87" s="38" t="s">
        <v>52</v>
      </c>
      <c r="E87" s="37" t="s">
        <v>1398</v>
      </c>
    </row>
    <row r="88" spans="1:18" x14ac:dyDescent="0.2">
      <c r="A88" s="24" t="s">
        <v>45</v>
      </c>
      <c r="B88" s="28" t="s">
        <v>184</v>
      </c>
      <c r="C88" s="28" t="s">
        <v>1272</v>
      </c>
      <c r="D88" s="24" t="s">
        <v>47</v>
      </c>
      <c r="E88" s="29" t="s">
        <v>1273</v>
      </c>
      <c r="F88" s="30" t="s">
        <v>79</v>
      </c>
      <c r="G88" s="31">
        <v>37.08</v>
      </c>
      <c r="H88" s="32">
        <v>0</v>
      </c>
      <c r="I88" s="33">
        <f>ROUND(ROUND(H88,2)*ROUND(G88,3),2)</f>
        <v>0</v>
      </c>
      <c r="O88">
        <f>(I88*21)/100</f>
        <v>0</v>
      </c>
      <c r="P88" t="s">
        <v>23</v>
      </c>
    </row>
    <row r="89" spans="1:18" ht="25.5" x14ac:dyDescent="0.2">
      <c r="A89" s="34" t="s">
        <v>50</v>
      </c>
      <c r="E89" s="35" t="s">
        <v>1274</v>
      </c>
    </row>
    <row r="90" spans="1:18" x14ac:dyDescent="0.2">
      <c r="A90" s="36" t="s">
        <v>52</v>
      </c>
      <c r="E90" s="37" t="s">
        <v>1399</v>
      </c>
    </row>
    <row r="91" spans="1:18" ht="12.75" customHeight="1" x14ac:dyDescent="0.2">
      <c r="A91" s="12" t="s">
        <v>43</v>
      </c>
      <c r="B91" s="12"/>
      <c r="C91" s="40" t="s">
        <v>96</v>
      </c>
      <c r="D91" s="12"/>
      <c r="E91" s="26" t="s">
        <v>672</v>
      </c>
      <c r="F91" s="12"/>
      <c r="G91" s="12"/>
      <c r="H91" s="12"/>
      <c r="I91" s="41">
        <f>0+Q91</f>
        <v>0</v>
      </c>
      <c r="O91">
        <f>0+R91</f>
        <v>0</v>
      </c>
      <c r="Q91">
        <f>0+I92+I95</f>
        <v>0</v>
      </c>
      <c r="R91">
        <f>0+O92+O95</f>
        <v>0</v>
      </c>
    </row>
    <row r="92" spans="1:18" x14ac:dyDescent="0.2">
      <c r="A92" s="24" t="s">
        <v>45</v>
      </c>
      <c r="B92" s="28" t="s">
        <v>189</v>
      </c>
      <c r="C92" s="28" t="s">
        <v>1400</v>
      </c>
      <c r="D92" s="24" t="s">
        <v>47</v>
      </c>
      <c r="E92" s="29" t="s">
        <v>1401</v>
      </c>
      <c r="F92" s="30" t="s">
        <v>49</v>
      </c>
      <c r="G92" s="31">
        <v>77.760000000000005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ht="25.5" x14ac:dyDescent="0.2">
      <c r="A93" s="34" t="s">
        <v>50</v>
      </c>
      <c r="E93" s="35" t="s">
        <v>1402</v>
      </c>
    </row>
    <row r="94" spans="1:18" x14ac:dyDescent="0.2">
      <c r="A94" s="38" t="s">
        <v>52</v>
      </c>
      <c r="E94" s="37" t="s">
        <v>1403</v>
      </c>
    </row>
    <row r="95" spans="1:18" x14ac:dyDescent="0.2">
      <c r="A95" s="24" t="s">
        <v>45</v>
      </c>
      <c r="B95" s="28" t="s">
        <v>193</v>
      </c>
      <c r="C95" s="28" t="s">
        <v>677</v>
      </c>
      <c r="D95" s="24" t="s">
        <v>47</v>
      </c>
      <c r="E95" s="29" t="s">
        <v>678</v>
      </c>
      <c r="F95" s="30" t="s">
        <v>49</v>
      </c>
      <c r="G95" s="31">
        <v>148.80000000000001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34" t="s">
        <v>50</v>
      </c>
      <c r="E96" s="35" t="s">
        <v>1293</v>
      </c>
    </row>
    <row r="97" spans="1:18" x14ac:dyDescent="0.2">
      <c r="A97" s="36" t="s">
        <v>52</v>
      </c>
      <c r="E97" s="37" t="s">
        <v>1404</v>
      </c>
    </row>
    <row r="98" spans="1:18" ht="12.75" customHeight="1" x14ac:dyDescent="0.2">
      <c r="A98" s="12" t="s">
        <v>43</v>
      </c>
      <c r="B98" s="12"/>
      <c r="C98" s="40" t="s">
        <v>100</v>
      </c>
      <c r="D98" s="12"/>
      <c r="E98" s="26" t="s">
        <v>258</v>
      </c>
      <c r="F98" s="12"/>
      <c r="G98" s="12"/>
      <c r="H98" s="12"/>
      <c r="I98" s="41">
        <f>0+Q98</f>
        <v>0</v>
      </c>
      <c r="O98">
        <f>0+R98</f>
        <v>0</v>
      </c>
      <c r="Q98">
        <f>0+I99</f>
        <v>0</v>
      </c>
      <c r="R98">
        <f>0+O99</f>
        <v>0</v>
      </c>
    </row>
    <row r="99" spans="1:18" x14ac:dyDescent="0.2">
      <c r="A99" s="24" t="s">
        <v>45</v>
      </c>
      <c r="B99" s="28" t="s">
        <v>197</v>
      </c>
      <c r="C99" s="28" t="s">
        <v>1303</v>
      </c>
      <c r="D99" s="24" t="s">
        <v>47</v>
      </c>
      <c r="E99" s="29" t="s">
        <v>1304</v>
      </c>
      <c r="F99" s="30" t="s">
        <v>158</v>
      </c>
      <c r="G99" s="31">
        <v>8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4" t="s">
        <v>50</v>
      </c>
      <c r="E100" s="35" t="s">
        <v>1305</v>
      </c>
    </row>
    <row r="101" spans="1:18" x14ac:dyDescent="0.2">
      <c r="A101" s="36" t="s">
        <v>52</v>
      </c>
      <c r="E101" s="37" t="s">
        <v>1405</v>
      </c>
    </row>
    <row r="102" spans="1:18" ht="12.75" customHeight="1" x14ac:dyDescent="0.2">
      <c r="A102" s="12" t="s">
        <v>43</v>
      </c>
      <c r="B102" s="12"/>
      <c r="C102" s="40" t="s">
        <v>40</v>
      </c>
      <c r="D102" s="12"/>
      <c r="E102" s="26" t="s">
        <v>282</v>
      </c>
      <c r="F102" s="12"/>
      <c r="G102" s="12"/>
      <c r="H102" s="12"/>
      <c r="I102" s="41">
        <f>0+Q102</f>
        <v>0</v>
      </c>
      <c r="O102">
        <f>0+R102</f>
        <v>0</v>
      </c>
      <c r="Q102">
        <f>0+I103+I106+I109+I112+I115+I118+I121+I124</f>
        <v>0</v>
      </c>
      <c r="R102">
        <f>0+O103+O106+O109+O112+O115+O118+O121+O124</f>
        <v>0</v>
      </c>
    </row>
    <row r="103" spans="1:18" x14ac:dyDescent="0.2">
      <c r="A103" s="24" t="s">
        <v>45</v>
      </c>
      <c r="B103" s="28" t="s">
        <v>201</v>
      </c>
      <c r="C103" s="28" t="s">
        <v>1406</v>
      </c>
      <c r="D103" s="24" t="s">
        <v>47</v>
      </c>
      <c r="E103" s="29" t="s">
        <v>1407</v>
      </c>
      <c r="F103" s="30" t="s">
        <v>158</v>
      </c>
      <c r="G103" s="31">
        <v>73.599999999999994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34" t="s">
        <v>50</v>
      </c>
      <c r="E104" s="35" t="s">
        <v>47</v>
      </c>
    </row>
    <row r="105" spans="1:18" x14ac:dyDescent="0.2">
      <c r="A105" s="38" t="s">
        <v>52</v>
      </c>
      <c r="E105" s="37" t="s">
        <v>1408</v>
      </c>
    </row>
    <row r="106" spans="1:18" x14ac:dyDescent="0.2">
      <c r="A106" s="24" t="s">
        <v>45</v>
      </c>
      <c r="B106" s="28" t="s">
        <v>206</v>
      </c>
      <c r="C106" s="28" t="s">
        <v>1312</v>
      </c>
      <c r="D106" s="24" t="s">
        <v>47</v>
      </c>
      <c r="E106" s="29" t="s">
        <v>1313</v>
      </c>
      <c r="F106" s="30" t="s">
        <v>56</v>
      </c>
      <c r="G106" s="31">
        <v>7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50</v>
      </c>
      <c r="E107" s="35" t="s">
        <v>1314</v>
      </c>
    </row>
    <row r="108" spans="1:18" x14ac:dyDescent="0.2">
      <c r="A108" s="38" t="s">
        <v>52</v>
      </c>
      <c r="E108" s="37" t="s">
        <v>1409</v>
      </c>
    </row>
    <row r="109" spans="1:18" x14ac:dyDescent="0.2">
      <c r="A109" s="24" t="s">
        <v>45</v>
      </c>
      <c r="B109" s="28" t="s">
        <v>211</v>
      </c>
      <c r="C109" s="28" t="s">
        <v>1317</v>
      </c>
      <c r="D109" s="24" t="s">
        <v>47</v>
      </c>
      <c r="E109" s="29" t="s">
        <v>1318</v>
      </c>
      <c r="F109" s="30" t="s">
        <v>56</v>
      </c>
      <c r="G109" s="31">
        <v>2</v>
      </c>
      <c r="H109" s="32">
        <v>0</v>
      </c>
      <c r="I109" s="33">
        <f>ROUND(ROUND(H109,2)*ROUND(G109,3),2)</f>
        <v>0</v>
      </c>
      <c r="O109">
        <f>(I109*21)/100</f>
        <v>0</v>
      </c>
      <c r="P109" t="s">
        <v>23</v>
      </c>
    </row>
    <row r="110" spans="1:18" x14ac:dyDescent="0.2">
      <c r="A110" s="34" t="s">
        <v>50</v>
      </c>
      <c r="E110" s="35" t="s">
        <v>1319</v>
      </c>
    </row>
    <row r="111" spans="1:18" x14ac:dyDescent="0.2">
      <c r="A111" s="38" t="s">
        <v>52</v>
      </c>
      <c r="E111" s="37" t="s">
        <v>47</v>
      </c>
    </row>
    <row r="112" spans="1:18" x14ac:dyDescent="0.2">
      <c r="A112" s="24" t="s">
        <v>45</v>
      </c>
      <c r="B112" s="28" t="s">
        <v>216</v>
      </c>
      <c r="C112" s="28" t="s">
        <v>625</v>
      </c>
      <c r="D112" s="24" t="s">
        <v>47</v>
      </c>
      <c r="E112" s="29" t="s">
        <v>626</v>
      </c>
      <c r="F112" s="30" t="s">
        <v>158</v>
      </c>
      <c r="G112" s="31">
        <v>98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34" t="s">
        <v>50</v>
      </c>
      <c r="E113" s="35" t="s">
        <v>1321</v>
      </c>
    </row>
    <row r="114" spans="1:16" ht="25.5" x14ac:dyDescent="0.2">
      <c r="A114" s="38" t="s">
        <v>52</v>
      </c>
      <c r="E114" s="37" t="s">
        <v>1410</v>
      </c>
    </row>
    <row r="115" spans="1:16" x14ac:dyDescent="0.2">
      <c r="A115" s="24" t="s">
        <v>45</v>
      </c>
      <c r="B115" s="28" t="s">
        <v>221</v>
      </c>
      <c r="C115" s="28" t="s">
        <v>1411</v>
      </c>
      <c r="D115" s="24" t="s">
        <v>47</v>
      </c>
      <c r="E115" s="29" t="s">
        <v>1412</v>
      </c>
      <c r="F115" s="30" t="s">
        <v>79</v>
      </c>
      <c r="G115" s="31">
        <v>7.1999999999999995E-2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ht="25.5" x14ac:dyDescent="0.2">
      <c r="A116" s="34" t="s">
        <v>50</v>
      </c>
      <c r="E116" s="35" t="s">
        <v>1413</v>
      </c>
    </row>
    <row r="117" spans="1:16" x14ac:dyDescent="0.2">
      <c r="A117" s="38" t="s">
        <v>52</v>
      </c>
      <c r="E117" s="37" t="s">
        <v>1414</v>
      </c>
    </row>
    <row r="118" spans="1:16" x14ac:dyDescent="0.2">
      <c r="A118" s="24" t="s">
        <v>45</v>
      </c>
      <c r="B118" s="28" t="s">
        <v>225</v>
      </c>
      <c r="C118" s="28" t="s">
        <v>1339</v>
      </c>
      <c r="D118" s="24" t="s">
        <v>47</v>
      </c>
      <c r="E118" s="29" t="s">
        <v>1340</v>
      </c>
      <c r="F118" s="30" t="s">
        <v>56</v>
      </c>
      <c r="G118" s="31">
        <v>2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6" ht="25.5" x14ac:dyDescent="0.2">
      <c r="A119" s="34" t="s">
        <v>50</v>
      </c>
      <c r="E119" s="35" t="s">
        <v>1341</v>
      </c>
    </row>
    <row r="120" spans="1:16" x14ac:dyDescent="0.2">
      <c r="A120" s="38" t="s">
        <v>52</v>
      </c>
      <c r="E120" s="37" t="s">
        <v>1415</v>
      </c>
    </row>
    <row r="121" spans="1:16" ht="25.5" x14ac:dyDescent="0.2">
      <c r="A121" s="24" t="s">
        <v>45</v>
      </c>
      <c r="B121" s="28" t="s">
        <v>230</v>
      </c>
      <c r="C121" s="28" t="s">
        <v>1344</v>
      </c>
      <c r="D121" s="24" t="s">
        <v>47</v>
      </c>
      <c r="E121" s="29" t="s">
        <v>1345</v>
      </c>
      <c r="F121" s="30" t="s">
        <v>56</v>
      </c>
      <c r="G121" s="31">
        <v>12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6" x14ac:dyDescent="0.2">
      <c r="A122" s="34" t="s">
        <v>50</v>
      </c>
      <c r="E122" s="35" t="s">
        <v>1346</v>
      </c>
    </row>
    <row r="123" spans="1:16" x14ac:dyDescent="0.2">
      <c r="A123" s="38" t="s">
        <v>52</v>
      </c>
      <c r="E123" s="37" t="s">
        <v>1416</v>
      </c>
    </row>
    <row r="124" spans="1:16" x14ac:dyDescent="0.2">
      <c r="A124" s="24" t="s">
        <v>45</v>
      </c>
      <c r="B124" s="28" t="s">
        <v>235</v>
      </c>
      <c r="C124" s="28" t="s">
        <v>1354</v>
      </c>
      <c r="D124" s="24" t="s">
        <v>47</v>
      </c>
      <c r="E124" s="29" t="s">
        <v>1355</v>
      </c>
      <c r="F124" s="30" t="s">
        <v>1356</v>
      </c>
      <c r="G124" s="31">
        <v>426.97199999999998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34" t="s">
        <v>50</v>
      </c>
      <c r="E125" s="35" t="s">
        <v>1417</v>
      </c>
    </row>
    <row r="126" spans="1:16" x14ac:dyDescent="0.2">
      <c r="A126" s="36" t="s">
        <v>52</v>
      </c>
      <c r="E126" s="37" t="s">
        <v>1418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0+O8+O12+O28+O35+O39+O43+O50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1419</v>
      </c>
      <c r="I3" s="39">
        <f>0+I8+I12+I28+I35+I39+I43+I50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1419</v>
      </c>
      <c r="D4" s="2"/>
      <c r="E4" s="20" t="s">
        <v>1420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1735.2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641</v>
      </c>
    </row>
    <row r="11" spans="1:18" x14ac:dyDescent="0.2">
      <c r="A11" s="36" t="s">
        <v>52</v>
      </c>
      <c r="E11" s="37" t="s">
        <v>1421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</f>
        <v>0</v>
      </c>
      <c r="R12">
        <f>0+O13+O16+O19+O22+O25</f>
        <v>0</v>
      </c>
    </row>
    <row r="13" spans="1:18" x14ac:dyDescent="0.2">
      <c r="A13" s="24" t="s">
        <v>45</v>
      </c>
      <c r="B13" s="28" t="s">
        <v>23</v>
      </c>
      <c r="C13" s="28" t="s">
        <v>643</v>
      </c>
      <c r="D13" s="24" t="s">
        <v>47</v>
      </c>
      <c r="E13" s="29" t="s">
        <v>644</v>
      </c>
      <c r="F13" s="30" t="s">
        <v>79</v>
      </c>
      <c r="G13" s="31">
        <v>796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38.25" x14ac:dyDescent="0.2">
      <c r="A14" s="34" t="s">
        <v>50</v>
      </c>
      <c r="E14" s="35" t="s">
        <v>645</v>
      </c>
    </row>
    <row r="15" spans="1:18" x14ac:dyDescent="0.2">
      <c r="A15" s="38" t="s">
        <v>52</v>
      </c>
      <c r="E15" s="37" t="s">
        <v>1422</v>
      </c>
    </row>
    <row r="16" spans="1:18" x14ac:dyDescent="0.2">
      <c r="A16" s="24" t="s">
        <v>45</v>
      </c>
      <c r="B16" s="28" t="s">
        <v>22</v>
      </c>
      <c r="C16" s="28" t="s">
        <v>647</v>
      </c>
      <c r="D16" s="24" t="s">
        <v>47</v>
      </c>
      <c r="E16" s="29" t="s">
        <v>648</v>
      </c>
      <c r="F16" s="30" t="s">
        <v>79</v>
      </c>
      <c r="G16" s="31">
        <v>964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8" ht="25.5" x14ac:dyDescent="0.2">
      <c r="A17" s="34" t="s">
        <v>50</v>
      </c>
      <c r="E17" s="35" t="s">
        <v>649</v>
      </c>
    </row>
    <row r="18" spans="1:18" ht="38.25" x14ac:dyDescent="0.2">
      <c r="A18" s="38" t="s">
        <v>52</v>
      </c>
      <c r="E18" s="37" t="s">
        <v>1423</v>
      </c>
    </row>
    <row r="19" spans="1:18" x14ac:dyDescent="0.2">
      <c r="A19" s="24" t="s">
        <v>45</v>
      </c>
      <c r="B19" s="28" t="s">
        <v>33</v>
      </c>
      <c r="C19" s="28" t="s">
        <v>651</v>
      </c>
      <c r="D19" s="24" t="s">
        <v>47</v>
      </c>
      <c r="E19" s="29" t="s">
        <v>652</v>
      </c>
      <c r="F19" s="30" t="s">
        <v>79</v>
      </c>
      <c r="G19" s="31">
        <v>796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8" x14ac:dyDescent="0.2">
      <c r="A20" s="34" t="s">
        <v>50</v>
      </c>
      <c r="E20" s="35" t="s">
        <v>111</v>
      </c>
    </row>
    <row r="21" spans="1:18" x14ac:dyDescent="0.2">
      <c r="A21" s="38" t="s">
        <v>52</v>
      </c>
      <c r="E21" s="37" t="s">
        <v>1424</v>
      </c>
    </row>
    <row r="22" spans="1:18" x14ac:dyDescent="0.2">
      <c r="A22" s="24" t="s">
        <v>45</v>
      </c>
      <c r="B22" s="28" t="s">
        <v>35</v>
      </c>
      <c r="C22" s="28" t="s">
        <v>123</v>
      </c>
      <c r="D22" s="24" t="s">
        <v>47</v>
      </c>
      <c r="E22" s="29" t="s">
        <v>124</v>
      </c>
      <c r="F22" s="30" t="s">
        <v>79</v>
      </c>
      <c r="G22" s="31">
        <v>1760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50</v>
      </c>
      <c r="E23" s="35" t="s">
        <v>47</v>
      </c>
    </row>
    <row r="24" spans="1:18" ht="38.25" x14ac:dyDescent="0.2">
      <c r="A24" s="38" t="s">
        <v>52</v>
      </c>
      <c r="E24" s="37" t="s">
        <v>1425</v>
      </c>
    </row>
    <row r="25" spans="1:18" x14ac:dyDescent="0.2">
      <c r="A25" s="24" t="s">
        <v>45</v>
      </c>
      <c r="B25" s="28" t="s">
        <v>37</v>
      </c>
      <c r="C25" s="28" t="s">
        <v>655</v>
      </c>
      <c r="D25" s="24" t="s">
        <v>47</v>
      </c>
      <c r="E25" s="29" t="s">
        <v>656</v>
      </c>
      <c r="F25" s="30" t="s">
        <v>79</v>
      </c>
      <c r="G25" s="31">
        <v>796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4" t="s">
        <v>50</v>
      </c>
      <c r="E26" s="35" t="s">
        <v>657</v>
      </c>
    </row>
    <row r="27" spans="1:18" x14ac:dyDescent="0.2">
      <c r="A27" s="36" t="s">
        <v>52</v>
      </c>
      <c r="E27" s="37" t="s">
        <v>1426</v>
      </c>
    </row>
    <row r="28" spans="1:18" ht="12.75" customHeight="1" x14ac:dyDescent="0.2">
      <c r="A28" s="12" t="s">
        <v>43</v>
      </c>
      <c r="B28" s="12"/>
      <c r="C28" s="40" t="s">
        <v>23</v>
      </c>
      <c r="D28" s="12"/>
      <c r="E28" s="26" t="s">
        <v>149</v>
      </c>
      <c r="F28" s="12"/>
      <c r="G28" s="12"/>
      <c r="H28" s="12"/>
      <c r="I28" s="41">
        <f>0+Q28</f>
        <v>0</v>
      </c>
      <c r="O28">
        <f>0+R28</f>
        <v>0</v>
      </c>
      <c r="Q28">
        <f>0+I29+I32</f>
        <v>0</v>
      </c>
      <c r="R28">
        <f>0+O29+O32</f>
        <v>0</v>
      </c>
    </row>
    <row r="29" spans="1:18" x14ac:dyDescent="0.2">
      <c r="A29" s="24" t="s">
        <v>45</v>
      </c>
      <c r="B29" s="28" t="s">
        <v>96</v>
      </c>
      <c r="C29" s="28" t="s">
        <v>1427</v>
      </c>
      <c r="D29" s="24" t="s">
        <v>47</v>
      </c>
      <c r="E29" s="29" t="s">
        <v>1428</v>
      </c>
      <c r="F29" s="30" t="s">
        <v>79</v>
      </c>
      <c r="G29" s="31">
        <v>2.6240000000000001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8" x14ac:dyDescent="0.2">
      <c r="A30" s="34" t="s">
        <v>50</v>
      </c>
      <c r="E30" s="35" t="s">
        <v>1429</v>
      </c>
    </row>
    <row r="31" spans="1:18" x14ac:dyDescent="0.2">
      <c r="A31" s="38" t="s">
        <v>52</v>
      </c>
      <c r="E31" s="37" t="s">
        <v>1430</v>
      </c>
    </row>
    <row r="32" spans="1:18" x14ac:dyDescent="0.2">
      <c r="A32" s="24" t="s">
        <v>45</v>
      </c>
      <c r="B32" s="28" t="s">
        <v>100</v>
      </c>
      <c r="C32" s="28" t="s">
        <v>1431</v>
      </c>
      <c r="D32" s="24" t="s">
        <v>47</v>
      </c>
      <c r="E32" s="29" t="s">
        <v>1432</v>
      </c>
      <c r="F32" s="30" t="s">
        <v>49</v>
      </c>
      <c r="G32" s="31">
        <v>426.8</v>
      </c>
      <c r="H32" s="32">
        <v>0</v>
      </c>
      <c r="I32" s="33">
        <f>ROUND(ROUND(H32,2)*ROUND(G32,3),2)</f>
        <v>0</v>
      </c>
      <c r="O32">
        <f>(I32*21)/100</f>
        <v>0</v>
      </c>
      <c r="P32" t="s">
        <v>23</v>
      </c>
    </row>
    <row r="33" spans="1:18" x14ac:dyDescent="0.2">
      <c r="A33" s="34" t="s">
        <v>50</v>
      </c>
      <c r="E33" s="35" t="s">
        <v>1433</v>
      </c>
    </row>
    <row r="34" spans="1:18" x14ac:dyDescent="0.2">
      <c r="A34" s="36" t="s">
        <v>52</v>
      </c>
      <c r="E34" s="37" t="s">
        <v>1434</v>
      </c>
    </row>
    <row r="35" spans="1:18" ht="12.75" customHeight="1" x14ac:dyDescent="0.2">
      <c r="A35" s="12" t="s">
        <v>43</v>
      </c>
      <c r="B35" s="12"/>
      <c r="C35" s="40" t="s">
        <v>22</v>
      </c>
      <c r="D35" s="12"/>
      <c r="E35" s="26" t="s">
        <v>663</v>
      </c>
      <c r="F35" s="12"/>
      <c r="G35" s="12"/>
      <c r="H35" s="12"/>
      <c r="I35" s="41">
        <f>0+Q35</f>
        <v>0</v>
      </c>
      <c r="O35">
        <f>0+R35</f>
        <v>0</v>
      </c>
      <c r="Q35">
        <f>0+I36</f>
        <v>0</v>
      </c>
      <c r="R35">
        <f>0+O36</f>
        <v>0</v>
      </c>
    </row>
    <row r="36" spans="1:18" ht="25.5" x14ac:dyDescent="0.2">
      <c r="A36" s="24" t="s">
        <v>45</v>
      </c>
      <c r="B36" s="28" t="s">
        <v>40</v>
      </c>
      <c r="C36" s="28" t="s">
        <v>1435</v>
      </c>
      <c r="D36" s="24" t="s">
        <v>47</v>
      </c>
      <c r="E36" s="29" t="s">
        <v>1436</v>
      </c>
      <c r="F36" s="30" t="s">
        <v>79</v>
      </c>
      <c r="G36" s="31">
        <v>431.5</v>
      </c>
      <c r="H36" s="32">
        <v>0</v>
      </c>
      <c r="I36" s="33">
        <f>ROUND(ROUND(H36,2)*ROUND(G36,3),2)</f>
        <v>0</v>
      </c>
      <c r="O36">
        <f>(I36*21)/100</f>
        <v>0</v>
      </c>
      <c r="P36" t="s">
        <v>23</v>
      </c>
    </row>
    <row r="37" spans="1:18" x14ac:dyDescent="0.2">
      <c r="A37" s="34" t="s">
        <v>50</v>
      </c>
      <c r="E37" s="35" t="s">
        <v>47</v>
      </c>
    </row>
    <row r="38" spans="1:18" ht="89.25" x14ac:dyDescent="0.2">
      <c r="A38" s="36" t="s">
        <v>52</v>
      </c>
      <c r="E38" s="37" t="s">
        <v>1437</v>
      </c>
    </row>
    <row r="39" spans="1:18" ht="12.75" customHeight="1" x14ac:dyDescent="0.2">
      <c r="A39" s="12" t="s">
        <v>43</v>
      </c>
      <c r="B39" s="12"/>
      <c r="C39" s="40" t="s">
        <v>33</v>
      </c>
      <c r="D39" s="12"/>
      <c r="E39" s="26" t="s">
        <v>188</v>
      </c>
      <c r="F39" s="12"/>
      <c r="G39" s="12"/>
      <c r="H39" s="12"/>
      <c r="I39" s="41">
        <f>0+Q39</f>
        <v>0</v>
      </c>
      <c r="O39">
        <f>0+R39</f>
        <v>0</v>
      </c>
      <c r="Q39">
        <f>0+I40</f>
        <v>0</v>
      </c>
      <c r="R39">
        <f>0+O40</f>
        <v>0</v>
      </c>
    </row>
    <row r="40" spans="1:18" x14ac:dyDescent="0.2">
      <c r="A40" s="24" t="s">
        <v>45</v>
      </c>
      <c r="B40" s="28" t="s">
        <v>42</v>
      </c>
      <c r="C40" s="28" t="s">
        <v>1438</v>
      </c>
      <c r="D40" s="24" t="s">
        <v>47</v>
      </c>
      <c r="E40" s="29" t="s">
        <v>1439</v>
      </c>
      <c r="F40" s="30" t="s">
        <v>79</v>
      </c>
      <c r="G40" s="31">
        <v>69.02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4" t="s">
        <v>50</v>
      </c>
      <c r="E41" s="35" t="s">
        <v>1440</v>
      </c>
    </row>
    <row r="42" spans="1:18" x14ac:dyDescent="0.2">
      <c r="A42" s="36" t="s">
        <v>52</v>
      </c>
      <c r="E42" s="37" t="s">
        <v>1441</v>
      </c>
    </row>
    <row r="43" spans="1:18" ht="12.75" customHeight="1" x14ac:dyDescent="0.2">
      <c r="A43" s="12" t="s">
        <v>43</v>
      </c>
      <c r="B43" s="12"/>
      <c r="C43" s="40" t="s">
        <v>100</v>
      </c>
      <c r="D43" s="12"/>
      <c r="E43" s="26" t="s">
        <v>258</v>
      </c>
      <c r="F43" s="12"/>
      <c r="G43" s="12"/>
      <c r="H43" s="12"/>
      <c r="I43" s="41">
        <f>0+Q43</f>
        <v>0</v>
      </c>
      <c r="O43">
        <f>0+R43</f>
        <v>0</v>
      </c>
      <c r="Q43">
        <f>0+I44+I47</f>
        <v>0</v>
      </c>
      <c r="R43">
        <f>0+O44+O47</f>
        <v>0</v>
      </c>
    </row>
    <row r="44" spans="1:18" x14ac:dyDescent="0.2">
      <c r="A44" s="24" t="s">
        <v>45</v>
      </c>
      <c r="B44" s="28" t="s">
        <v>113</v>
      </c>
      <c r="C44" s="28" t="s">
        <v>680</v>
      </c>
      <c r="D44" s="24" t="s">
        <v>47</v>
      </c>
      <c r="E44" s="29" t="s">
        <v>681</v>
      </c>
      <c r="F44" s="30" t="s">
        <v>158</v>
      </c>
      <c r="G44" s="31">
        <v>137</v>
      </c>
      <c r="H44" s="32">
        <v>0</v>
      </c>
      <c r="I44" s="33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34" t="s">
        <v>50</v>
      </c>
      <c r="E45" s="35" t="s">
        <v>1442</v>
      </c>
    </row>
    <row r="46" spans="1:18" x14ac:dyDescent="0.2">
      <c r="A46" s="38" t="s">
        <v>52</v>
      </c>
      <c r="E46" s="37" t="s">
        <v>1443</v>
      </c>
    </row>
    <row r="47" spans="1:18" x14ac:dyDescent="0.2">
      <c r="A47" s="24" t="s">
        <v>45</v>
      </c>
      <c r="B47" s="28" t="s">
        <v>117</v>
      </c>
      <c r="C47" s="28" t="s">
        <v>279</v>
      </c>
      <c r="D47" s="24" t="s">
        <v>47</v>
      </c>
      <c r="E47" s="29" t="s">
        <v>280</v>
      </c>
      <c r="F47" s="30" t="s">
        <v>56</v>
      </c>
      <c r="G47" s="31">
        <v>1</v>
      </c>
      <c r="H47" s="32">
        <v>0</v>
      </c>
      <c r="I47" s="33">
        <f>ROUND(ROUND(H47,2)*ROUND(G47,3),2)</f>
        <v>0</v>
      </c>
      <c r="O47">
        <f>(I47*21)/100</f>
        <v>0</v>
      </c>
      <c r="P47" t="s">
        <v>23</v>
      </c>
    </row>
    <row r="48" spans="1:18" x14ac:dyDescent="0.2">
      <c r="A48" s="34" t="s">
        <v>50</v>
      </c>
      <c r="E48" s="35" t="s">
        <v>47</v>
      </c>
    </row>
    <row r="49" spans="1:18" x14ac:dyDescent="0.2">
      <c r="A49" s="36" t="s">
        <v>52</v>
      </c>
      <c r="E49" s="37" t="s">
        <v>1444</v>
      </c>
    </row>
    <row r="50" spans="1:18" ht="12.75" customHeight="1" x14ac:dyDescent="0.2">
      <c r="A50" s="12" t="s">
        <v>43</v>
      </c>
      <c r="B50" s="12"/>
      <c r="C50" s="40" t="s">
        <v>40</v>
      </c>
      <c r="D50" s="12"/>
      <c r="E50" s="26" t="s">
        <v>282</v>
      </c>
      <c r="F50" s="12"/>
      <c r="G50" s="12"/>
      <c r="H50" s="12"/>
      <c r="I50" s="41">
        <f>0+Q50</f>
        <v>0</v>
      </c>
      <c r="O50">
        <f>0+R50</f>
        <v>0</v>
      </c>
      <c r="Q50">
        <f>0+I51</f>
        <v>0</v>
      </c>
      <c r="R50">
        <f>0+O51</f>
        <v>0</v>
      </c>
    </row>
    <row r="51" spans="1:18" x14ac:dyDescent="0.2">
      <c r="A51" s="24" t="s">
        <v>45</v>
      </c>
      <c r="B51" s="28" t="s">
        <v>122</v>
      </c>
      <c r="C51" s="28" t="s">
        <v>1445</v>
      </c>
      <c r="D51" s="24" t="s">
        <v>47</v>
      </c>
      <c r="E51" s="29" t="s">
        <v>1446</v>
      </c>
      <c r="F51" s="30" t="s">
        <v>158</v>
      </c>
      <c r="G51" s="31">
        <v>118</v>
      </c>
      <c r="H51" s="32">
        <v>0</v>
      </c>
      <c r="I51" s="33">
        <f>ROUND(ROUND(H51,2)*ROUND(G51,3),2)</f>
        <v>0</v>
      </c>
      <c r="O51">
        <f>(I51*21)/100</f>
        <v>0</v>
      </c>
      <c r="P51" t="s">
        <v>23</v>
      </c>
    </row>
    <row r="52" spans="1:18" ht="25.5" x14ac:dyDescent="0.2">
      <c r="A52" s="34" t="s">
        <v>50</v>
      </c>
      <c r="E52" s="35" t="s">
        <v>1447</v>
      </c>
    </row>
    <row r="53" spans="1:18" x14ac:dyDescent="0.2">
      <c r="A53" s="36" t="s">
        <v>52</v>
      </c>
      <c r="E53" s="37" t="s">
        <v>1448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1449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1449</v>
      </c>
      <c r="D4" s="2"/>
      <c r="E4" s="20" t="s">
        <v>1450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1453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1454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1454</v>
      </c>
      <c r="D4" s="2"/>
      <c r="E4" s="20" t="s">
        <v>1455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1456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1457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1457</v>
      </c>
      <c r="D4" s="2"/>
      <c r="E4" s="20" t="s">
        <v>1458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1459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1460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1460</v>
      </c>
      <c r="D4" s="2"/>
      <c r="E4" s="20" t="s">
        <v>1461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1462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1463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1463</v>
      </c>
      <c r="D4" s="2"/>
      <c r="E4" s="20" t="s">
        <v>1464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1465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1466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1466</v>
      </c>
      <c r="D4" s="2"/>
      <c r="E4" s="20" t="s">
        <v>1467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1468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1469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1469</v>
      </c>
      <c r="D4" s="2"/>
      <c r="E4" s="20" t="s">
        <v>1470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1471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1472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1472</v>
      </c>
      <c r="D4" s="2"/>
      <c r="E4" s="20" t="s">
        <v>1473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1474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0+O8+O12+O52+O83+O117+O121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312</v>
      </c>
      <c r="I3" s="39">
        <f>0+I8+I12+I52+I83+I117+I121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312</v>
      </c>
      <c r="D4" s="2"/>
      <c r="E4" s="20" t="s">
        <v>313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332.64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314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</f>
        <v>0</v>
      </c>
      <c r="R12">
        <f>0+O13+O16+O19+O22+O25+O28+O31+O34+O37+O40+O43+O46+O49</f>
        <v>0</v>
      </c>
    </row>
    <row r="13" spans="1:18" x14ac:dyDescent="0.2">
      <c r="A13" s="24" t="s">
        <v>45</v>
      </c>
      <c r="B13" s="28" t="s">
        <v>23</v>
      </c>
      <c r="C13" s="28" t="s">
        <v>92</v>
      </c>
      <c r="D13" s="24" t="s">
        <v>47</v>
      </c>
      <c r="E13" s="29" t="s">
        <v>93</v>
      </c>
      <c r="F13" s="30" t="s">
        <v>79</v>
      </c>
      <c r="G13" s="31">
        <v>6248.75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89.25" x14ac:dyDescent="0.2">
      <c r="A14" s="34" t="s">
        <v>50</v>
      </c>
      <c r="E14" s="35" t="s">
        <v>94</v>
      </c>
    </row>
    <row r="15" spans="1:18" x14ac:dyDescent="0.2">
      <c r="A15" s="38" t="s">
        <v>52</v>
      </c>
      <c r="E15" s="37" t="s">
        <v>315</v>
      </c>
    </row>
    <row r="16" spans="1:18" x14ac:dyDescent="0.2">
      <c r="A16" s="24" t="s">
        <v>45</v>
      </c>
      <c r="B16" s="28" t="s">
        <v>22</v>
      </c>
      <c r="C16" s="28" t="s">
        <v>97</v>
      </c>
      <c r="D16" s="24" t="s">
        <v>47</v>
      </c>
      <c r="E16" s="29" t="s">
        <v>98</v>
      </c>
      <c r="F16" s="30" t="s">
        <v>79</v>
      </c>
      <c r="G16" s="31">
        <v>6248.75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38.25" x14ac:dyDescent="0.2">
      <c r="A17" s="34" t="s">
        <v>50</v>
      </c>
      <c r="E17" s="35" t="s">
        <v>99</v>
      </c>
    </row>
    <row r="18" spans="1:16" x14ac:dyDescent="0.2">
      <c r="A18" s="38" t="s">
        <v>52</v>
      </c>
      <c r="E18" s="37" t="s">
        <v>315</v>
      </c>
    </row>
    <row r="19" spans="1:16" x14ac:dyDescent="0.2">
      <c r="A19" s="24" t="s">
        <v>45</v>
      </c>
      <c r="B19" s="28" t="s">
        <v>33</v>
      </c>
      <c r="C19" s="28" t="s">
        <v>101</v>
      </c>
      <c r="D19" s="24" t="s">
        <v>47</v>
      </c>
      <c r="E19" s="29" t="s">
        <v>102</v>
      </c>
      <c r="F19" s="30" t="s">
        <v>79</v>
      </c>
      <c r="G19" s="31">
        <v>817.7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63.75" x14ac:dyDescent="0.2">
      <c r="A20" s="34" t="s">
        <v>50</v>
      </c>
      <c r="E20" s="35" t="s">
        <v>103</v>
      </c>
    </row>
    <row r="21" spans="1:16" x14ac:dyDescent="0.2">
      <c r="A21" s="38" t="s">
        <v>52</v>
      </c>
      <c r="E21" s="37" t="s">
        <v>316</v>
      </c>
    </row>
    <row r="22" spans="1:16" x14ac:dyDescent="0.2">
      <c r="A22" s="24" t="s">
        <v>45</v>
      </c>
      <c r="B22" s="28" t="s">
        <v>35</v>
      </c>
      <c r="C22" s="28" t="s">
        <v>105</v>
      </c>
      <c r="D22" s="24" t="s">
        <v>47</v>
      </c>
      <c r="E22" s="29" t="s">
        <v>106</v>
      </c>
      <c r="F22" s="30" t="s">
        <v>79</v>
      </c>
      <c r="G22" s="31">
        <v>144.30000000000001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51" x14ac:dyDescent="0.2">
      <c r="A23" s="34" t="s">
        <v>50</v>
      </c>
      <c r="E23" s="35" t="s">
        <v>107</v>
      </c>
    </row>
    <row r="24" spans="1:16" x14ac:dyDescent="0.2">
      <c r="A24" s="38" t="s">
        <v>52</v>
      </c>
      <c r="E24" s="37" t="s">
        <v>317</v>
      </c>
    </row>
    <row r="25" spans="1:16" x14ac:dyDescent="0.2">
      <c r="A25" s="24" t="s">
        <v>45</v>
      </c>
      <c r="B25" s="28" t="s">
        <v>37</v>
      </c>
      <c r="C25" s="28" t="s">
        <v>109</v>
      </c>
      <c r="D25" s="24" t="s">
        <v>47</v>
      </c>
      <c r="E25" s="29" t="s">
        <v>110</v>
      </c>
      <c r="F25" s="30" t="s">
        <v>79</v>
      </c>
      <c r="G25" s="31">
        <v>382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50</v>
      </c>
      <c r="E26" s="35" t="s">
        <v>111</v>
      </c>
    </row>
    <row r="27" spans="1:16" x14ac:dyDescent="0.2">
      <c r="A27" s="38" t="s">
        <v>52</v>
      </c>
      <c r="E27" s="37" t="s">
        <v>318</v>
      </c>
    </row>
    <row r="28" spans="1:16" x14ac:dyDescent="0.2">
      <c r="A28" s="24" t="s">
        <v>45</v>
      </c>
      <c r="B28" s="28" t="s">
        <v>96</v>
      </c>
      <c r="C28" s="28" t="s">
        <v>118</v>
      </c>
      <c r="D28" s="24" t="s">
        <v>47</v>
      </c>
      <c r="E28" s="29" t="s">
        <v>119</v>
      </c>
      <c r="F28" s="30" t="s">
        <v>79</v>
      </c>
      <c r="G28" s="31">
        <v>41366.949999999997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51" x14ac:dyDescent="0.2">
      <c r="A29" s="34" t="s">
        <v>50</v>
      </c>
      <c r="E29" s="35" t="s">
        <v>120</v>
      </c>
    </row>
    <row r="30" spans="1:16" x14ac:dyDescent="0.2">
      <c r="A30" s="38" t="s">
        <v>52</v>
      </c>
      <c r="E30" s="37" t="s">
        <v>319</v>
      </c>
    </row>
    <row r="31" spans="1:16" x14ac:dyDescent="0.2">
      <c r="A31" s="24" t="s">
        <v>45</v>
      </c>
      <c r="B31" s="28" t="s">
        <v>100</v>
      </c>
      <c r="C31" s="28" t="s">
        <v>123</v>
      </c>
      <c r="D31" s="24" t="s">
        <v>47</v>
      </c>
      <c r="E31" s="29" t="s">
        <v>124</v>
      </c>
      <c r="F31" s="30" t="s">
        <v>79</v>
      </c>
      <c r="G31" s="31">
        <v>144.30000000000001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x14ac:dyDescent="0.2">
      <c r="A32" s="34" t="s">
        <v>50</v>
      </c>
      <c r="E32" s="35" t="s">
        <v>47</v>
      </c>
    </row>
    <row r="33" spans="1:16" x14ac:dyDescent="0.2">
      <c r="A33" s="38" t="s">
        <v>52</v>
      </c>
      <c r="E33" s="37" t="s">
        <v>320</v>
      </c>
    </row>
    <row r="34" spans="1:16" x14ac:dyDescent="0.2">
      <c r="A34" s="24" t="s">
        <v>45</v>
      </c>
      <c r="B34" s="28" t="s">
        <v>40</v>
      </c>
      <c r="C34" s="28" t="s">
        <v>127</v>
      </c>
      <c r="D34" s="24" t="s">
        <v>47</v>
      </c>
      <c r="E34" s="29" t="s">
        <v>128</v>
      </c>
      <c r="F34" s="30" t="s">
        <v>79</v>
      </c>
      <c r="G34" s="31">
        <v>7300.05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38.25" x14ac:dyDescent="0.2">
      <c r="A35" s="34" t="s">
        <v>50</v>
      </c>
      <c r="E35" s="35" t="s">
        <v>129</v>
      </c>
    </row>
    <row r="36" spans="1:16" x14ac:dyDescent="0.2">
      <c r="A36" s="38" t="s">
        <v>52</v>
      </c>
      <c r="E36" s="37" t="s">
        <v>321</v>
      </c>
    </row>
    <row r="37" spans="1:16" x14ac:dyDescent="0.2">
      <c r="A37" s="24" t="s">
        <v>45</v>
      </c>
      <c r="B37" s="28" t="s">
        <v>42</v>
      </c>
      <c r="C37" s="28" t="s">
        <v>132</v>
      </c>
      <c r="D37" s="24" t="s">
        <v>47</v>
      </c>
      <c r="E37" s="29" t="s">
        <v>133</v>
      </c>
      <c r="F37" s="30" t="s">
        <v>79</v>
      </c>
      <c r="G37" s="31">
        <v>382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x14ac:dyDescent="0.2">
      <c r="A39" s="38" t="s">
        <v>52</v>
      </c>
      <c r="E39" s="37" t="s">
        <v>322</v>
      </c>
    </row>
    <row r="40" spans="1:16" x14ac:dyDescent="0.2">
      <c r="A40" s="24" t="s">
        <v>45</v>
      </c>
      <c r="B40" s="28" t="s">
        <v>113</v>
      </c>
      <c r="C40" s="28" t="s">
        <v>323</v>
      </c>
      <c r="D40" s="24" t="s">
        <v>47</v>
      </c>
      <c r="E40" s="29" t="s">
        <v>324</v>
      </c>
      <c r="F40" s="30" t="s">
        <v>49</v>
      </c>
      <c r="G40" s="31">
        <v>865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x14ac:dyDescent="0.2">
      <c r="A41" s="34" t="s">
        <v>50</v>
      </c>
      <c r="E41" s="35" t="s">
        <v>47</v>
      </c>
    </row>
    <row r="42" spans="1:16" x14ac:dyDescent="0.2">
      <c r="A42" s="38" t="s">
        <v>52</v>
      </c>
      <c r="E42" s="37" t="s">
        <v>325</v>
      </c>
    </row>
    <row r="43" spans="1:16" x14ac:dyDescent="0.2">
      <c r="A43" s="24" t="s">
        <v>45</v>
      </c>
      <c r="B43" s="28" t="s">
        <v>117</v>
      </c>
      <c r="C43" s="28" t="s">
        <v>136</v>
      </c>
      <c r="D43" s="24" t="s">
        <v>47</v>
      </c>
      <c r="E43" s="29" t="s">
        <v>137</v>
      </c>
      <c r="F43" s="30" t="s">
        <v>49</v>
      </c>
      <c r="G43" s="31">
        <v>14006.666999999999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ht="25.5" x14ac:dyDescent="0.2">
      <c r="A45" s="38" t="s">
        <v>52</v>
      </c>
      <c r="E45" s="37" t="s">
        <v>326</v>
      </c>
    </row>
    <row r="46" spans="1:16" x14ac:dyDescent="0.2">
      <c r="A46" s="24" t="s">
        <v>45</v>
      </c>
      <c r="B46" s="28" t="s">
        <v>122</v>
      </c>
      <c r="C46" s="28" t="s">
        <v>140</v>
      </c>
      <c r="D46" s="24" t="s">
        <v>47</v>
      </c>
      <c r="E46" s="29" t="s">
        <v>141</v>
      </c>
      <c r="F46" s="30" t="s">
        <v>79</v>
      </c>
      <c r="G46" s="31">
        <v>2101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25.5" x14ac:dyDescent="0.2">
      <c r="A47" s="34" t="s">
        <v>50</v>
      </c>
      <c r="E47" s="35" t="s">
        <v>142</v>
      </c>
    </row>
    <row r="48" spans="1:16" x14ac:dyDescent="0.2">
      <c r="A48" s="38" t="s">
        <v>52</v>
      </c>
      <c r="E48" s="37" t="s">
        <v>327</v>
      </c>
    </row>
    <row r="49" spans="1:18" x14ac:dyDescent="0.2">
      <c r="A49" s="24" t="s">
        <v>45</v>
      </c>
      <c r="B49" s="28" t="s">
        <v>126</v>
      </c>
      <c r="C49" s="28" t="s">
        <v>145</v>
      </c>
      <c r="D49" s="24" t="s">
        <v>47</v>
      </c>
      <c r="E49" s="29" t="s">
        <v>146</v>
      </c>
      <c r="F49" s="30" t="s">
        <v>49</v>
      </c>
      <c r="G49" s="31">
        <v>14006.666999999999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ht="51" x14ac:dyDescent="0.2">
      <c r="A50" s="34" t="s">
        <v>50</v>
      </c>
      <c r="E50" s="35" t="s">
        <v>147</v>
      </c>
    </row>
    <row r="51" spans="1:18" x14ac:dyDescent="0.2">
      <c r="A51" s="36" t="s">
        <v>52</v>
      </c>
      <c r="E51" s="37" t="s">
        <v>328</v>
      </c>
    </row>
    <row r="52" spans="1:18" ht="12.75" customHeight="1" x14ac:dyDescent="0.2">
      <c r="A52" s="12" t="s">
        <v>43</v>
      </c>
      <c r="B52" s="12"/>
      <c r="C52" s="40" t="s">
        <v>23</v>
      </c>
      <c r="D52" s="12"/>
      <c r="E52" s="26" t="s">
        <v>149</v>
      </c>
      <c r="F52" s="12"/>
      <c r="G52" s="12"/>
      <c r="H52" s="12"/>
      <c r="I52" s="41">
        <f>0+Q52</f>
        <v>0</v>
      </c>
      <c r="O52">
        <f>0+R52</f>
        <v>0</v>
      </c>
      <c r="Q52">
        <f>0+I53+I56+I59+I62+I65+I68+I71+I74+I77+I80</f>
        <v>0</v>
      </c>
      <c r="R52">
        <f>0+O53+O56+O59+O62+O65+O68+O71+O74+O77+O80</f>
        <v>0</v>
      </c>
    </row>
    <row r="53" spans="1:18" x14ac:dyDescent="0.2">
      <c r="A53" s="24" t="s">
        <v>45</v>
      </c>
      <c r="B53" s="28" t="s">
        <v>131</v>
      </c>
      <c r="C53" s="28" t="s">
        <v>329</v>
      </c>
      <c r="D53" s="24" t="s">
        <v>47</v>
      </c>
      <c r="E53" s="29" t="s">
        <v>330</v>
      </c>
      <c r="F53" s="30" t="s">
        <v>79</v>
      </c>
      <c r="G53" s="31">
        <v>280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ht="25.5" x14ac:dyDescent="0.2">
      <c r="A54" s="34" t="s">
        <v>50</v>
      </c>
      <c r="E54" s="35" t="s">
        <v>331</v>
      </c>
    </row>
    <row r="55" spans="1:18" x14ac:dyDescent="0.2">
      <c r="A55" s="38" t="s">
        <v>52</v>
      </c>
      <c r="E55" s="37" t="s">
        <v>332</v>
      </c>
    </row>
    <row r="56" spans="1:18" x14ac:dyDescent="0.2">
      <c r="A56" s="24" t="s">
        <v>45</v>
      </c>
      <c r="B56" s="28" t="s">
        <v>135</v>
      </c>
      <c r="C56" s="28" t="s">
        <v>151</v>
      </c>
      <c r="D56" s="24" t="s">
        <v>47</v>
      </c>
      <c r="E56" s="29" t="s">
        <v>152</v>
      </c>
      <c r="F56" s="30" t="s">
        <v>49</v>
      </c>
      <c r="G56" s="31">
        <v>216</v>
      </c>
      <c r="H56" s="32">
        <v>0</v>
      </c>
      <c r="I56" s="33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4" t="s">
        <v>50</v>
      </c>
      <c r="E57" s="35" t="s">
        <v>153</v>
      </c>
    </row>
    <row r="58" spans="1:18" x14ac:dyDescent="0.2">
      <c r="A58" s="38" t="s">
        <v>52</v>
      </c>
      <c r="E58" s="37" t="s">
        <v>333</v>
      </c>
    </row>
    <row r="59" spans="1:18" x14ac:dyDescent="0.2">
      <c r="A59" s="24" t="s">
        <v>45</v>
      </c>
      <c r="B59" s="28" t="s">
        <v>139</v>
      </c>
      <c r="C59" s="28" t="s">
        <v>156</v>
      </c>
      <c r="D59" s="24" t="s">
        <v>47</v>
      </c>
      <c r="E59" s="29" t="s">
        <v>157</v>
      </c>
      <c r="F59" s="30" t="s">
        <v>158</v>
      </c>
      <c r="G59" s="31">
        <v>270</v>
      </c>
      <c r="H59" s="32">
        <v>0</v>
      </c>
      <c r="I59" s="33">
        <f>ROUND(ROUND(H59,2)*ROUND(G59,3),2)</f>
        <v>0</v>
      </c>
      <c r="O59">
        <f>(I59*21)/100</f>
        <v>0</v>
      </c>
      <c r="P59" t="s">
        <v>23</v>
      </c>
    </row>
    <row r="60" spans="1:18" ht="25.5" x14ac:dyDescent="0.2">
      <c r="A60" s="34" t="s">
        <v>50</v>
      </c>
      <c r="E60" s="35" t="s">
        <v>159</v>
      </c>
    </row>
    <row r="61" spans="1:18" x14ac:dyDescent="0.2">
      <c r="A61" s="38" t="s">
        <v>52</v>
      </c>
      <c r="E61" s="37" t="s">
        <v>334</v>
      </c>
    </row>
    <row r="62" spans="1:18" x14ac:dyDescent="0.2">
      <c r="A62" s="24" t="s">
        <v>45</v>
      </c>
      <c r="B62" s="28" t="s">
        <v>144</v>
      </c>
      <c r="C62" s="28" t="s">
        <v>162</v>
      </c>
      <c r="D62" s="24" t="s">
        <v>47</v>
      </c>
      <c r="E62" s="29" t="s">
        <v>163</v>
      </c>
      <c r="F62" s="30" t="s">
        <v>79</v>
      </c>
      <c r="G62" s="31">
        <v>2712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335</v>
      </c>
    </row>
    <row r="64" spans="1:18" ht="25.5" x14ac:dyDescent="0.2">
      <c r="A64" s="38" t="s">
        <v>52</v>
      </c>
      <c r="E64" s="37" t="s">
        <v>336</v>
      </c>
    </row>
    <row r="65" spans="1:16" x14ac:dyDescent="0.2">
      <c r="A65" s="24" t="s">
        <v>45</v>
      </c>
      <c r="B65" s="28" t="s">
        <v>150</v>
      </c>
      <c r="C65" s="28" t="s">
        <v>167</v>
      </c>
      <c r="D65" s="24" t="s">
        <v>168</v>
      </c>
      <c r="E65" s="29" t="s">
        <v>169</v>
      </c>
      <c r="F65" s="30" t="s">
        <v>49</v>
      </c>
      <c r="G65" s="31">
        <v>18106.667000000001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ht="25.5" x14ac:dyDescent="0.2">
      <c r="A66" s="34" t="s">
        <v>50</v>
      </c>
      <c r="E66" s="35" t="s">
        <v>337</v>
      </c>
    </row>
    <row r="67" spans="1:16" ht="51" x14ac:dyDescent="0.2">
      <c r="A67" s="38" t="s">
        <v>52</v>
      </c>
      <c r="E67" s="37" t="s">
        <v>338</v>
      </c>
    </row>
    <row r="68" spans="1:16" x14ac:dyDescent="0.2">
      <c r="A68" s="24" t="s">
        <v>45</v>
      </c>
      <c r="B68" s="28" t="s">
        <v>155</v>
      </c>
      <c r="C68" s="28" t="s">
        <v>167</v>
      </c>
      <c r="D68" s="24" t="s">
        <v>173</v>
      </c>
      <c r="E68" s="29" t="s">
        <v>169</v>
      </c>
      <c r="F68" s="30" t="s">
        <v>49</v>
      </c>
      <c r="G68" s="31">
        <v>512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ht="25.5" x14ac:dyDescent="0.2">
      <c r="A69" s="34" t="s">
        <v>50</v>
      </c>
      <c r="E69" s="35" t="s">
        <v>339</v>
      </c>
    </row>
    <row r="70" spans="1:16" x14ac:dyDescent="0.2">
      <c r="A70" s="38" t="s">
        <v>52</v>
      </c>
      <c r="E70" s="37" t="s">
        <v>340</v>
      </c>
    </row>
    <row r="71" spans="1:16" ht="25.5" x14ac:dyDescent="0.2">
      <c r="A71" s="24" t="s">
        <v>45</v>
      </c>
      <c r="B71" s="28" t="s">
        <v>161</v>
      </c>
      <c r="C71" s="28" t="s">
        <v>177</v>
      </c>
      <c r="D71" s="24" t="s">
        <v>168</v>
      </c>
      <c r="E71" s="29" t="s">
        <v>178</v>
      </c>
      <c r="F71" s="30" t="s">
        <v>49</v>
      </c>
      <c r="G71" s="31">
        <v>36213.332999999999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34" t="s">
        <v>50</v>
      </c>
      <c r="E72" s="35" t="s">
        <v>341</v>
      </c>
    </row>
    <row r="73" spans="1:16" ht="51" x14ac:dyDescent="0.2">
      <c r="A73" s="38" t="s">
        <v>52</v>
      </c>
      <c r="E73" s="37" t="s">
        <v>342</v>
      </c>
    </row>
    <row r="74" spans="1:16" ht="25.5" x14ac:dyDescent="0.2">
      <c r="A74" s="24" t="s">
        <v>45</v>
      </c>
      <c r="B74" s="28" t="s">
        <v>166</v>
      </c>
      <c r="C74" s="28" t="s">
        <v>177</v>
      </c>
      <c r="D74" s="24" t="s">
        <v>173</v>
      </c>
      <c r="E74" s="29" t="s">
        <v>178</v>
      </c>
      <c r="F74" s="30" t="s">
        <v>49</v>
      </c>
      <c r="G74" s="31">
        <v>2048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50</v>
      </c>
      <c r="E75" s="35" t="s">
        <v>343</v>
      </c>
    </row>
    <row r="76" spans="1:16" x14ac:dyDescent="0.2">
      <c r="A76" s="38" t="s">
        <v>52</v>
      </c>
      <c r="E76" s="37" t="s">
        <v>344</v>
      </c>
    </row>
    <row r="77" spans="1:16" x14ac:dyDescent="0.2">
      <c r="A77" s="24" t="s">
        <v>45</v>
      </c>
      <c r="B77" s="28" t="s">
        <v>172</v>
      </c>
      <c r="C77" s="28" t="s">
        <v>185</v>
      </c>
      <c r="D77" s="24" t="s">
        <v>47</v>
      </c>
      <c r="E77" s="29" t="s">
        <v>186</v>
      </c>
      <c r="F77" s="30" t="s">
        <v>49</v>
      </c>
      <c r="G77" s="31">
        <v>8020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4" t="s">
        <v>50</v>
      </c>
      <c r="E78" s="35" t="s">
        <v>47</v>
      </c>
    </row>
    <row r="79" spans="1:16" x14ac:dyDescent="0.2">
      <c r="A79" s="38" t="s">
        <v>52</v>
      </c>
      <c r="E79" s="37" t="s">
        <v>345</v>
      </c>
    </row>
    <row r="80" spans="1:16" x14ac:dyDescent="0.2">
      <c r="A80" s="24" t="s">
        <v>45</v>
      </c>
      <c r="B80" s="28" t="s">
        <v>176</v>
      </c>
      <c r="C80" s="28" t="s">
        <v>346</v>
      </c>
      <c r="D80" s="24" t="s">
        <v>47</v>
      </c>
      <c r="E80" s="29" t="s">
        <v>347</v>
      </c>
      <c r="F80" s="30" t="s">
        <v>49</v>
      </c>
      <c r="G80" s="31">
        <v>25158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34" t="s">
        <v>50</v>
      </c>
      <c r="E81" s="35" t="s">
        <v>348</v>
      </c>
    </row>
    <row r="82" spans="1:18" ht="51" x14ac:dyDescent="0.2">
      <c r="A82" s="36" t="s">
        <v>52</v>
      </c>
      <c r="E82" s="37" t="s">
        <v>349</v>
      </c>
    </row>
    <row r="83" spans="1:18" ht="12.75" customHeight="1" x14ac:dyDescent="0.2">
      <c r="A83" s="12" t="s">
        <v>43</v>
      </c>
      <c r="B83" s="12"/>
      <c r="C83" s="40" t="s">
        <v>35</v>
      </c>
      <c r="D83" s="12"/>
      <c r="E83" s="26" t="s">
        <v>205</v>
      </c>
      <c r="F83" s="12"/>
      <c r="G83" s="12"/>
      <c r="H83" s="12"/>
      <c r="I83" s="41">
        <f>0+Q83</f>
        <v>0</v>
      </c>
      <c r="O83">
        <f>0+R83</f>
        <v>0</v>
      </c>
      <c r="Q83">
        <f>0+I84+I87+I90+I93+I96+I99+I102+I105+I108+I111+I114</f>
        <v>0</v>
      </c>
      <c r="R83">
        <f>0+O84+O87+O90+O93+O96+O99+O102+O105+O108+O111+O114</f>
        <v>0</v>
      </c>
    </row>
    <row r="84" spans="1:18" x14ac:dyDescent="0.2">
      <c r="A84" s="24" t="s">
        <v>45</v>
      </c>
      <c r="B84" s="28" t="s">
        <v>181</v>
      </c>
      <c r="C84" s="28" t="s">
        <v>207</v>
      </c>
      <c r="D84" s="24" t="s">
        <v>47</v>
      </c>
      <c r="E84" s="29" t="s">
        <v>208</v>
      </c>
      <c r="F84" s="30" t="s">
        <v>49</v>
      </c>
      <c r="G84" s="31">
        <v>10064.25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8" ht="25.5" x14ac:dyDescent="0.2">
      <c r="A85" s="34" t="s">
        <v>50</v>
      </c>
      <c r="E85" s="35" t="s">
        <v>209</v>
      </c>
    </row>
    <row r="86" spans="1:18" x14ac:dyDescent="0.2">
      <c r="A86" s="38" t="s">
        <v>52</v>
      </c>
      <c r="E86" s="37" t="s">
        <v>350</v>
      </c>
    </row>
    <row r="87" spans="1:18" x14ac:dyDescent="0.2">
      <c r="A87" s="24" t="s">
        <v>45</v>
      </c>
      <c r="B87" s="28" t="s">
        <v>184</v>
      </c>
      <c r="C87" s="28" t="s">
        <v>212</v>
      </c>
      <c r="D87" s="24" t="s">
        <v>47</v>
      </c>
      <c r="E87" s="29" t="s">
        <v>213</v>
      </c>
      <c r="F87" s="30" t="s">
        <v>49</v>
      </c>
      <c r="G87" s="31">
        <v>68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50</v>
      </c>
      <c r="E88" s="35" t="s">
        <v>214</v>
      </c>
    </row>
    <row r="89" spans="1:18" x14ac:dyDescent="0.2">
      <c r="A89" s="38" t="s">
        <v>52</v>
      </c>
      <c r="E89" s="37" t="s">
        <v>351</v>
      </c>
    </row>
    <row r="90" spans="1:18" x14ac:dyDescent="0.2">
      <c r="A90" s="24" t="s">
        <v>45</v>
      </c>
      <c r="B90" s="28" t="s">
        <v>189</v>
      </c>
      <c r="C90" s="28" t="s">
        <v>217</v>
      </c>
      <c r="D90" s="24" t="s">
        <v>47</v>
      </c>
      <c r="E90" s="29" t="s">
        <v>218</v>
      </c>
      <c r="F90" s="30" t="s">
        <v>49</v>
      </c>
      <c r="G90" s="31">
        <v>10725.75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ht="25.5" x14ac:dyDescent="0.2">
      <c r="A91" s="34" t="s">
        <v>50</v>
      </c>
      <c r="E91" s="35" t="s">
        <v>219</v>
      </c>
    </row>
    <row r="92" spans="1:18" x14ac:dyDescent="0.2">
      <c r="A92" s="38" t="s">
        <v>52</v>
      </c>
      <c r="E92" s="37" t="s">
        <v>352</v>
      </c>
    </row>
    <row r="93" spans="1:18" x14ac:dyDescent="0.2">
      <c r="A93" s="24" t="s">
        <v>45</v>
      </c>
      <c r="B93" s="28" t="s">
        <v>193</v>
      </c>
      <c r="C93" s="28" t="s">
        <v>222</v>
      </c>
      <c r="D93" s="24" t="s">
        <v>47</v>
      </c>
      <c r="E93" s="29" t="s">
        <v>223</v>
      </c>
      <c r="F93" s="30" t="s">
        <v>79</v>
      </c>
      <c r="G93" s="31">
        <v>209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8" x14ac:dyDescent="0.2">
      <c r="A94" s="34" t="s">
        <v>50</v>
      </c>
      <c r="E94" s="35" t="s">
        <v>47</v>
      </c>
    </row>
    <row r="95" spans="1:18" ht="25.5" x14ac:dyDescent="0.2">
      <c r="A95" s="38" t="s">
        <v>52</v>
      </c>
      <c r="E95" s="37" t="s">
        <v>353</v>
      </c>
    </row>
    <row r="96" spans="1:18" x14ac:dyDescent="0.2">
      <c r="A96" s="24" t="s">
        <v>45</v>
      </c>
      <c r="B96" s="28" t="s">
        <v>197</v>
      </c>
      <c r="C96" s="28" t="s">
        <v>226</v>
      </c>
      <c r="D96" s="24" t="s">
        <v>47</v>
      </c>
      <c r="E96" s="29" t="s">
        <v>227</v>
      </c>
      <c r="F96" s="30" t="s">
        <v>49</v>
      </c>
      <c r="G96" s="31">
        <v>9922.5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ht="25.5" x14ac:dyDescent="0.2">
      <c r="A97" s="34" t="s">
        <v>50</v>
      </c>
      <c r="E97" s="35" t="s">
        <v>228</v>
      </c>
    </row>
    <row r="98" spans="1:16" x14ac:dyDescent="0.2">
      <c r="A98" s="38" t="s">
        <v>52</v>
      </c>
      <c r="E98" s="37" t="s">
        <v>354</v>
      </c>
    </row>
    <row r="99" spans="1:16" x14ac:dyDescent="0.2">
      <c r="A99" s="24" t="s">
        <v>45</v>
      </c>
      <c r="B99" s="28" t="s">
        <v>201</v>
      </c>
      <c r="C99" s="28" t="s">
        <v>231</v>
      </c>
      <c r="D99" s="24" t="s">
        <v>47</v>
      </c>
      <c r="E99" s="29" t="s">
        <v>232</v>
      </c>
      <c r="F99" s="30" t="s">
        <v>49</v>
      </c>
      <c r="G99" s="31">
        <v>19325.25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6" ht="25.5" x14ac:dyDescent="0.2">
      <c r="A100" s="34" t="s">
        <v>50</v>
      </c>
      <c r="E100" s="35" t="s">
        <v>233</v>
      </c>
    </row>
    <row r="101" spans="1:16" ht="25.5" x14ac:dyDescent="0.2">
      <c r="A101" s="38" t="s">
        <v>52</v>
      </c>
      <c r="E101" s="37" t="s">
        <v>355</v>
      </c>
    </row>
    <row r="102" spans="1:16" x14ac:dyDescent="0.2">
      <c r="A102" s="24" t="s">
        <v>45</v>
      </c>
      <c r="B102" s="28" t="s">
        <v>206</v>
      </c>
      <c r="C102" s="28" t="s">
        <v>236</v>
      </c>
      <c r="D102" s="24" t="s">
        <v>47</v>
      </c>
      <c r="E102" s="29" t="s">
        <v>237</v>
      </c>
      <c r="F102" s="30" t="s">
        <v>49</v>
      </c>
      <c r="G102" s="31">
        <v>9639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ht="25.5" x14ac:dyDescent="0.2">
      <c r="A103" s="34" t="s">
        <v>50</v>
      </c>
      <c r="E103" s="35" t="s">
        <v>238</v>
      </c>
    </row>
    <row r="104" spans="1:16" x14ac:dyDescent="0.2">
      <c r="A104" s="38" t="s">
        <v>52</v>
      </c>
      <c r="E104" s="37" t="s">
        <v>356</v>
      </c>
    </row>
    <row r="105" spans="1:16" ht="25.5" x14ac:dyDescent="0.2">
      <c r="A105" s="24" t="s">
        <v>45</v>
      </c>
      <c r="B105" s="28" t="s">
        <v>211</v>
      </c>
      <c r="C105" s="28" t="s">
        <v>241</v>
      </c>
      <c r="D105" s="24" t="s">
        <v>47</v>
      </c>
      <c r="E105" s="29" t="s">
        <v>242</v>
      </c>
      <c r="F105" s="30" t="s">
        <v>49</v>
      </c>
      <c r="G105" s="31">
        <v>9780.75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6" ht="25.5" x14ac:dyDescent="0.2">
      <c r="A106" s="34" t="s">
        <v>50</v>
      </c>
      <c r="E106" s="35" t="s">
        <v>243</v>
      </c>
    </row>
    <row r="107" spans="1:16" x14ac:dyDescent="0.2">
      <c r="A107" s="38" t="s">
        <v>52</v>
      </c>
      <c r="E107" s="37" t="s">
        <v>357</v>
      </c>
    </row>
    <row r="108" spans="1:16" x14ac:dyDescent="0.2">
      <c r="A108" s="24" t="s">
        <v>45</v>
      </c>
      <c r="B108" s="28" t="s">
        <v>216</v>
      </c>
      <c r="C108" s="28" t="s">
        <v>246</v>
      </c>
      <c r="D108" s="24" t="s">
        <v>47</v>
      </c>
      <c r="E108" s="29" t="s">
        <v>247</v>
      </c>
      <c r="F108" s="30" t="s">
        <v>49</v>
      </c>
      <c r="G108" s="31">
        <v>9450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34" t="s">
        <v>50</v>
      </c>
      <c r="E109" s="35" t="s">
        <v>248</v>
      </c>
    </row>
    <row r="110" spans="1:16" x14ac:dyDescent="0.2">
      <c r="A110" s="38" t="s">
        <v>52</v>
      </c>
      <c r="E110" s="37" t="s">
        <v>358</v>
      </c>
    </row>
    <row r="111" spans="1:16" x14ac:dyDescent="0.2">
      <c r="A111" s="24" t="s">
        <v>45</v>
      </c>
      <c r="B111" s="28" t="s">
        <v>221</v>
      </c>
      <c r="C111" s="28" t="s">
        <v>251</v>
      </c>
      <c r="D111" s="24" t="s">
        <v>47</v>
      </c>
      <c r="E111" s="29" t="s">
        <v>252</v>
      </c>
      <c r="F111" s="30" t="s">
        <v>49</v>
      </c>
      <c r="G111" s="31">
        <v>9450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4" t="s">
        <v>50</v>
      </c>
      <c r="E112" s="35" t="s">
        <v>253</v>
      </c>
    </row>
    <row r="113" spans="1:18" x14ac:dyDescent="0.2">
      <c r="A113" s="38" t="s">
        <v>52</v>
      </c>
      <c r="E113" s="37" t="s">
        <v>358</v>
      </c>
    </row>
    <row r="114" spans="1:18" x14ac:dyDescent="0.2">
      <c r="A114" s="24" t="s">
        <v>45</v>
      </c>
      <c r="B114" s="28" t="s">
        <v>225</v>
      </c>
      <c r="C114" s="28" t="s">
        <v>255</v>
      </c>
      <c r="D114" s="24" t="s">
        <v>47</v>
      </c>
      <c r="E114" s="29" t="s">
        <v>256</v>
      </c>
      <c r="F114" s="30" t="s">
        <v>49</v>
      </c>
      <c r="G114" s="31">
        <v>68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34" t="s">
        <v>50</v>
      </c>
      <c r="E115" s="35" t="s">
        <v>257</v>
      </c>
    </row>
    <row r="116" spans="1:18" x14ac:dyDescent="0.2">
      <c r="A116" s="36" t="s">
        <v>52</v>
      </c>
      <c r="E116" s="37" t="s">
        <v>351</v>
      </c>
    </row>
    <row r="117" spans="1:18" ht="12.75" customHeight="1" x14ac:dyDescent="0.2">
      <c r="A117" s="12" t="s">
        <v>43</v>
      </c>
      <c r="B117" s="12"/>
      <c r="C117" s="40" t="s">
        <v>100</v>
      </c>
      <c r="D117" s="12"/>
      <c r="E117" s="26" t="s">
        <v>258</v>
      </c>
      <c r="F117" s="12"/>
      <c r="G117" s="12"/>
      <c r="H117" s="12"/>
      <c r="I117" s="41">
        <f>0+Q117</f>
        <v>0</v>
      </c>
      <c r="O117">
        <f>0+R117</f>
        <v>0</v>
      </c>
      <c r="Q117">
        <f>0+I118</f>
        <v>0</v>
      </c>
      <c r="R117">
        <f>0+O118</f>
        <v>0</v>
      </c>
    </row>
    <row r="118" spans="1:18" x14ac:dyDescent="0.2">
      <c r="A118" s="24" t="s">
        <v>45</v>
      </c>
      <c r="B118" s="28" t="s">
        <v>230</v>
      </c>
      <c r="C118" s="28" t="s">
        <v>264</v>
      </c>
      <c r="D118" s="24" t="s">
        <v>47</v>
      </c>
      <c r="E118" s="29" t="s">
        <v>265</v>
      </c>
      <c r="F118" s="30" t="s">
        <v>56</v>
      </c>
      <c r="G118" s="31">
        <v>3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34" t="s">
        <v>50</v>
      </c>
      <c r="E119" s="35" t="s">
        <v>266</v>
      </c>
    </row>
    <row r="120" spans="1:18" x14ac:dyDescent="0.2">
      <c r="A120" s="36" t="s">
        <v>52</v>
      </c>
      <c r="E120" s="37" t="s">
        <v>359</v>
      </c>
    </row>
    <row r="121" spans="1:18" ht="12.75" customHeight="1" x14ac:dyDescent="0.2">
      <c r="A121" s="12" t="s">
        <v>43</v>
      </c>
      <c r="B121" s="12"/>
      <c r="C121" s="40" t="s">
        <v>40</v>
      </c>
      <c r="D121" s="12"/>
      <c r="E121" s="26" t="s">
        <v>282</v>
      </c>
      <c r="F121" s="12"/>
      <c r="G121" s="12"/>
      <c r="H121" s="12"/>
      <c r="I121" s="41">
        <f>0+Q121</f>
        <v>0</v>
      </c>
      <c r="O121">
        <f>0+R121</f>
        <v>0</v>
      </c>
      <c r="Q121">
        <f>0+I122+I125+I128+I131</f>
        <v>0</v>
      </c>
      <c r="R121">
        <f>0+O122+O125+O128+O131</f>
        <v>0</v>
      </c>
    </row>
    <row r="122" spans="1:18" ht="25.5" x14ac:dyDescent="0.2">
      <c r="A122" s="24" t="s">
        <v>45</v>
      </c>
      <c r="B122" s="28" t="s">
        <v>235</v>
      </c>
      <c r="C122" s="28" t="s">
        <v>284</v>
      </c>
      <c r="D122" s="24" t="s">
        <v>47</v>
      </c>
      <c r="E122" s="29" t="s">
        <v>285</v>
      </c>
      <c r="F122" s="30" t="s">
        <v>158</v>
      </c>
      <c r="G122" s="31">
        <v>753</v>
      </c>
      <c r="H122" s="32">
        <v>0</v>
      </c>
      <c r="I122" s="33">
        <f>ROUND(ROUND(H122,2)*ROUND(G122,3),2)</f>
        <v>0</v>
      </c>
      <c r="O122">
        <f>(I122*21)/100</f>
        <v>0</v>
      </c>
      <c r="P122" t="s">
        <v>23</v>
      </c>
    </row>
    <row r="123" spans="1:18" x14ac:dyDescent="0.2">
      <c r="A123" s="34" t="s">
        <v>50</v>
      </c>
      <c r="E123" s="35" t="s">
        <v>286</v>
      </c>
    </row>
    <row r="124" spans="1:18" ht="25.5" x14ac:dyDescent="0.2">
      <c r="A124" s="38" t="s">
        <v>52</v>
      </c>
      <c r="E124" s="37" t="s">
        <v>360</v>
      </c>
    </row>
    <row r="125" spans="1:18" x14ac:dyDescent="0.2">
      <c r="A125" s="24" t="s">
        <v>45</v>
      </c>
      <c r="B125" s="28" t="s">
        <v>240</v>
      </c>
      <c r="C125" s="28" t="s">
        <v>294</v>
      </c>
      <c r="D125" s="24" t="s">
        <v>47</v>
      </c>
      <c r="E125" s="29" t="s">
        <v>295</v>
      </c>
      <c r="F125" s="30" t="s">
        <v>158</v>
      </c>
      <c r="G125" s="31">
        <v>61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34" t="s">
        <v>50</v>
      </c>
      <c r="E126" s="35" t="s">
        <v>47</v>
      </c>
    </row>
    <row r="127" spans="1:18" ht="51" x14ac:dyDescent="0.2">
      <c r="A127" s="38" t="s">
        <v>52</v>
      </c>
      <c r="E127" s="37" t="s">
        <v>361</v>
      </c>
    </row>
    <row r="128" spans="1:18" x14ac:dyDescent="0.2">
      <c r="A128" s="24" t="s">
        <v>45</v>
      </c>
      <c r="B128" s="28" t="s">
        <v>245</v>
      </c>
      <c r="C128" s="28" t="s">
        <v>362</v>
      </c>
      <c r="D128" s="24" t="s">
        <v>47</v>
      </c>
      <c r="E128" s="29" t="s">
        <v>363</v>
      </c>
      <c r="F128" s="30" t="s">
        <v>158</v>
      </c>
      <c r="G128" s="31">
        <v>58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ht="102" x14ac:dyDescent="0.2">
      <c r="A129" s="34" t="s">
        <v>50</v>
      </c>
      <c r="E129" s="35" t="s">
        <v>364</v>
      </c>
    </row>
    <row r="130" spans="1:16" ht="38.25" x14ac:dyDescent="0.2">
      <c r="A130" s="38" t="s">
        <v>52</v>
      </c>
      <c r="E130" s="37" t="s">
        <v>365</v>
      </c>
    </row>
    <row r="131" spans="1:16" ht="25.5" x14ac:dyDescent="0.2">
      <c r="A131" s="24" t="s">
        <v>45</v>
      </c>
      <c r="B131" s="28" t="s">
        <v>250</v>
      </c>
      <c r="C131" s="28" t="s">
        <v>298</v>
      </c>
      <c r="D131" s="24" t="s">
        <v>47</v>
      </c>
      <c r="E131" s="29" t="s">
        <v>299</v>
      </c>
      <c r="F131" s="30" t="s">
        <v>158</v>
      </c>
      <c r="G131" s="31">
        <v>460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6" x14ac:dyDescent="0.2">
      <c r="A132" s="34" t="s">
        <v>50</v>
      </c>
      <c r="E132" s="35" t="s">
        <v>300</v>
      </c>
    </row>
    <row r="133" spans="1:16" x14ac:dyDescent="0.2">
      <c r="A133" s="36" t="s">
        <v>52</v>
      </c>
      <c r="E133" s="37" t="s">
        <v>366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1475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1475</v>
      </c>
      <c r="D4" s="2"/>
      <c r="E4" s="20" t="s">
        <v>1476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1451</v>
      </c>
      <c r="D9" s="24" t="s">
        <v>47</v>
      </c>
      <c r="E9" s="29" t="s">
        <v>1452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4" t="s">
        <v>50</v>
      </c>
      <c r="E10" s="35" t="s">
        <v>1477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1478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1478</v>
      </c>
      <c r="D4" s="2"/>
      <c r="E4" s="20" t="s">
        <v>1479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x14ac:dyDescent="0.2">
      <c r="A9" s="24" t="s">
        <v>45</v>
      </c>
      <c r="B9" s="28" t="s">
        <v>29</v>
      </c>
      <c r="C9" s="28" t="s">
        <v>1480</v>
      </c>
      <c r="D9" s="24" t="s">
        <v>47</v>
      </c>
      <c r="E9" s="29" t="s">
        <v>1481</v>
      </c>
      <c r="F9" s="30" t="s">
        <v>56</v>
      </c>
      <c r="G9" s="31">
        <v>13600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50</v>
      </c>
      <c r="E10" s="35" t="s">
        <v>1482</v>
      </c>
    </row>
    <row r="11" spans="1:18" ht="127.5" x14ac:dyDescent="0.2">
      <c r="A11" s="38" t="s">
        <v>52</v>
      </c>
      <c r="E11" s="37" t="s">
        <v>1483</v>
      </c>
    </row>
    <row r="12" spans="1:18" ht="25.5" x14ac:dyDescent="0.2">
      <c r="A12" s="24" t="s">
        <v>45</v>
      </c>
      <c r="B12" s="28" t="s">
        <v>23</v>
      </c>
      <c r="C12" s="28" t="s">
        <v>1484</v>
      </c>
      <c r="D12" s="24" t="s">
        <v>47</v>
      </c>
      <c r="E12" s="29" t="s">
        <v>1485</v>
      </c>
      <c r="F12" s="30" t="s">
        <v>56</v>
      </c>
      <c r="G12" s="31">
        <v>151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x14ac:dyDescent="0.2">
      <c r="A13" s="34" t="s">
        <v>50</v>
      </c>
      <c r="E13" s="35" t="s">
        <v>1486</v>
      </c>
    </row>
    <row r="14" spans="1:18" ht="153" x14ac:dyDescent="0.2">
      <c r="A14" s="38" t="s">
        <v>52</v>
      </c>
      <c r="E14" s="37" t="s">
        <v>1487</v>
      </c>
    </row>
    <row r="15" spans="1:18" x14ac:dyDescent="0.2">
      <c r="A15" s="24" t="s">
        <v>45</v>
      </c>
      <c r="B15" s="28" t="s">
        <v>22</v>
      </c>
      <c r="C15" s="28" t="s">
        <v>1488</v>
      </c>
      <c r="D15" s="24" t="s">
        <v>47</v>
      </c>
      <c r="E15" s="29" t="s">
        <v>1489</v>
      </c>
      <c r="F15" s="30" t="s">
        <v>56</v>
      </c>
      <c r="G15" s="31">
        <v>30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x14ac:dyDescent="0.2">
      <c r="A16" s="34" t="s">
        <v>50</v>
      </c>
      <c r="E16" s="35" t="s">
        <v>1490</v>
      </c>
    </row>
    <row r="17" spans="1:5" x14ac:dyDescent="0.2">
      <c r="A17" s="36" t="s">
        <v>52</v>
      </c>
      <c r="E17" s="37" t="s">
        <v>1491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1492</v>
      </c>
      <c r="I3" s="39">
        <f>0+I8+I18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1492</v>
      </c>
      <c r="D4" s="2"/>
      <c r="E4" s="20" t="s">
        <v>1493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168</v>
      </c>
      <c r="E9" s="29" t="s">
        <v>73</v>
      </c>
      <c r="F9" s="30" t="s">
        <v>74</v>
      </c>
      <c r="G9" s="31">
        <v>1473.472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1494</v>
      </c>
    </row>
    <row r="11" spans="1:18" x14ac:dyDescent="0.2">
      <c r="A11" s="38" t="s">
        <v>52</v>
      </c>
      <c r="E11" s="37" t="s">
        <v>1495</v>
      </c>
    </row>
    <row r="12" spans="1:18" x14ac:dyDescent="0.2">
      <c r="A12" s="24" t="s">
        <v>45</v>
      </c>
      <c r="B12" s="28" t="s">
        <v>23</v>
      </c>
      <c r="C12" s="28" t="s">
        <v>72</v>
      </c>
      <c r="D12" s="24" t="s">
        <v>173</v>
      </c>
      <c r="E12" s="29" t="s">
        <v>73</v>
      </c>
      <c r="F12" s="30" t="s">
        <v>74</v>
      </c>
      <c r="G12" s="31">
        <v>1450.8030000000001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x14ac:dyDescent="0.2">
      <c r="A13" s="34" t="s">
        <v>50</v>
      </c>
      <c r="E13" s="35" t="s">
        <v>1496</v>
      </c>
    </row>
    <row r="14" spans="1:18" x14ac:dyDescent="0.2">
      <c r="A14" s="38" t="s">
        <v>52</v>
      </c>
      <c r="E14" s="37" t="s">
        <v>1497</v>
      </c>
    </row>
    <row r="15" spans="1:18" x14ac:dyDescent="0.2">
      <c r="A15" s="24" t="s">
        <v>45</v>
      </c>
      <c r="B15" s="28" t="s">
        <v>22</v>
      </c>
      <c r="C15" s="28" t="s">
        <v>72</v>
      </c>
      <c r="D15" s="24" t="s">
        <v>403</v>
      </c>
      <c r="E15" s="29" t="s">
        <v>73</v>
      </c>
      <c r="F15" s="30" t="s">
        <v>74</v>
      </c>
      <c r="G15" s="31">
        <v>2163.84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x14ac:dyDescent="0.2">
      <c r="A16" s="34" t="s">
        <v>50</v>
      </c>
      <c r="E16" s="35" t="s">
        <v>75</v>
      </c>
    </row>
    <row r="17" spans="1:18" x14ac:dyDescent="0.2">
      <c r="A17" s="36" t="s">
        <v>52</v>
      </c>
      <c r="E17" s="37" t="s">
        <v>1498</v>
      </c>
    </row>
    <row r="18" spans="1:18" ht="12.75" customHeight="1" x14ac:dyDescent="0.2">
      <c r="A18" s="12" t="s">
        <v>43</v>
      </c>
      <c r="B18" s="12"/>
      <c r="C18" s="40" t="s">
        <v>29</v>
      </c>
      <c r="D18" s="12"/>
      <c r="E18" s="26" t="s">
        <v>44</v>
      </c>
      <c r="F18" s="12"/>
      <c r="G18" s="12"/>
      <c r="H18" s="12"/>
      <c r="I18" s="41">
        <f>0+Q18</f>
        <v>0</v>
      </c>
      <c r="O18">
        <f>0+R18</f>
        <v>0</v>
      </c>
      <c r="Q18">
        <f>0+I19+I22+I25+I28+I31+I34</f>
        <v>0</v>
      </c>
      <c r="R18">
        <f>0+O19+O22+O25+O28+O31+O34</f>
        <v>0</v>
      </c>
    </row>
    <row r="19" spans="1:18" ht="25.5" x14ac:dyDescent="0.2">
      <c r="A19" s="24" t="s">
        <v>45</v>
      </c>
      <c r="B19" s="28" t="s">
        <v>33</v>
      </c>
      <c r="C19" s="28" t="s">
        <v>1499</v>
      </c>
      <c r="D19" s="24" t="s">
        <v>47</v>
      </c>
      <c r="E19" s="29" t="s">
        <v>1500</v>
      </c>
      <c r="F19" s="30" t="s">
        <v>79</v>
      </c>
      <c r="G19" s="31">
        <v>566.72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8" ht="38.25" x14ac:dyDescent="0.2">
      <c r="A20" s="34" t="s">
        <v>50</v>
      </c>
      <c r="E20" s="35" t="s">
        <v>1501</v>
      </c>
    </row>
    <row r="21" spans="1:18" ht="25.5" x14ac:dyDescent="0.2">
      <c r="A21" s="38" t="s">
        <v>52</v>
      </c>
      <c r="E21" s="37" t="s">
        <v>1502</v>
      </c>
    </row>
    <row r="22" spans="1:18" ht="25.5" x14ac:dyDescent="0.2">
      <c r="A22" s="24" t="s">
        <v>45</v>
      </c>
      <c r="B22" s="28" t="s">
        <v>35</v>
      </c>
      <c r="C22" s="28" t="s">
        <v>1023</v>
      </c>
      <c r="D22" s="24" t="s">
        <v>47</v>
      </c>
      <c r="E22" s="29" t="s">
        <v>1024</v>
      </c>
      <c r="F22" s="30" t="s">
        <v>79</v>
      </c>
      <c r="G22" s="31">
        <v>1030.4000000000001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ht="25.5" x14ac:dyDescent="0.2">
      <c r="A23" s="34" t="s">
        <v>50</v>
      </c>
      <c r="E23" s="35" t="s">
        <v>1503</v>
      </c>
    </row>
    <row r="24" spans="1:18" ht="25.5" x14ac:dyDescent="0.2">
      <c r="A24" s="38" t="s">
        <v>52</v>
      </c>
      <c r="E24" s="37" t="s">
        <v>1504</v>
      </c>
    </row>
    <row r="25" spans="1:18" x14ac:dyDescent="0.2">
      <c r="A25" s="24" t="s">
        <v>45</v>
      </c>
      <c r="B25" s="28" t="s">
        <v>37</v>
      </c>
      <c r="C25" s="28" t="s">
        <v>1505</v>
      </c>
      <c r="D25" s="24" t="s">
        <v>47</v>
      </c>
      <c r="E25" s="29" t="s">
        <v>1506</v>
      </c>
      <c r="F25" s="30" t="s">
        <v>79</v>
      </c>
      <c r="G25" s="31">
        <v>669.76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8" ht="25.5" x14ac:dyDescent="0.2">
      <c r="A26" s="34" t="s">
        <v>50</v>
      </c>
      <c r="E26" s="35" t="s">
        <v>1503</v>
      </c>
    </row>
    <row r="27" spans="1:18" ht="25.5" x14ac:dyDescent="0.2">
      <c r="A27" s="38" t="s">
        <v>52</v>
      </c>
      <c r="E27" s="37" t="s">
        <v>1507</v>
      </c>
    </row>
    <row r="28" spans="1:18" x14ac:dyDescent="0.2">
      <c r="A28" s="24" t="s">
        <v>45</v>
      </c>
      <c r="B28" s="28" t="s">
        <v>96</v>
      </c>
      <c r="C28" s="28" t="s">
        <v>136</v>
      </c>
      <c r="D28" s="24" t="s">
        <v>47</v>
      </c>
      <c r="E28" s="29" t="s">
        <v>137</v>
      </c>
      <c r="F28" s="30" t="s">
        <v>49</v>
      </c>
      <c r="G28" s="31">
        <v>5152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8" x14ac:dyDescent="0.2">
      <c r="A29" s="34" t="s">
        <v>50</v>
      </c>
      <c r="E29" s="35" t="s">
        <v>383</v>
      </c>
    </row>
    <row r="30" spans="1:18" x14ac:dyDescent="0.2">
      <c r="A30" s="38" t="s">
        <v>52</v>
      </c>
      <c r="E30" s="37" t="s">
        <v>1508</v>
      </c>
    </row>
    <row r="31" spans="1:18" x14ac:dyDescent="0.2">
      <c r="A31" s="24" t="s">
        <v>45</v>
      </c>
      <c r="B31" s="28" t="s">
        <v>100</v>
      </c>
      <c r="C31" s="28" t="s">
        <v>1509</v>
      </c>
      <c r="D31" s="24" t="s">
        <v>47</v>
      </c>
      <c r="E31" s="29" t="s">
        <v>1510</v>
      </c>
      <c r="F31" s="30" t="s">
        <v>49</v>
      </c>
      <c r="G31" s="31">
        <v>5152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4" t="s">
        <v>50</v>
      </c>
      <c r="E32" s="35" t="s">
        <v>1511</v>
      </c>
    </row>
    <row r="33" spans="1:16" ht="89.25" x14ac:dyDescent="0.2">
      <c r="A33" s="38" t="s">
        <v>52</v>
      </c>
      <c r="E33" s="37" t="s">
        <v>1512</v>
      </c>
    </row>
    <row r="34" spans="1:16" x14ac:dyDescent="0.2">
      <c r="A34" s="24" t="s">
        <v>45</v>
      </c>
      <c r="B34" s="28" t="s">
        <v>40</v>
      </c>
      <c r="C34" s="28" t="s">
        <v>145</v>
      </c>
      <c r="D34" s="24" t="s">
        <v>47</v>
      </c>
      <c r="E34" s="29" t="s">
        <v>146</v>
      </c>
      <c r="F34" s="30" t="s">
        <v>49</v>
      </c>
      <c r="G34" s="31">
        <v>5152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51" x14ac:dyDescent="0.2">
      <c r="A35" s="34" t="s">
        <v>50</v>
      </c>
      <c r="E35" s="35" t="s">
        <v>147</v>
      </c>
    </row>
    <row r="36" spans="1:16" x14ac:dyDescent="0.2">
      <c r="A36" s="36" t="s">
        <v>52</v>
      </c>
      <c r="E36" s="37" t="s">
        <v>1508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1513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1513</v>
      </c>
      <c r="D4" s="2"/>
      <c r="E4" s="20" t="s">
        <v>1514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1515</v>
      </c>
      <c r="D9" s="24" t="s">
        <v>47</v>
      </c>
      <c r="E9" s="29" t="s">
        <v>1516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114.75" x14ac:dyDescent="0.2">
      <c r="A10" s="34" t="s">
        <v>50</v>
      </c>
      <c r="E10" s="35" t="s">
        <v>1517</v>
      </c>
    </row>
    <row r="11" spans="1:18" x14ac:dyDescent="0.2">
      <c r="A11" s="36" t="s">
        <v>52</v>
      </c>
      <c r="E11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0+O8+O15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1518</v>
      </c>
      <c r="I3" s="39">
        <f>0+I8+I15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1518</v>
      </c>
      <c r="D4" s="2"/>
      <c r="E4" s="20" t="s">
        <v>1519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0+I9+I12</f>
        <v>0</v>
      </c>
      <c r="R8">
        <f>0+O9+O12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16032.24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1520</v>
      </c>
    </row>
    <row r="11" spans="1:18" x14ac:dyDescent="0.2">
      <c r="A11" s="38" t="s">
        <v>52</v>
      </c>
      <c r="E11" s="37" t="s">
        <v>1521</v>
      </c>
    </row>
    <row r="12" spans="1:18" x14ac:dyDescent="0.2">
      <c r="A12" s="24" t="s">
        <v>45</v>
      </c>
      <c r="B12" s="28" t="s">
        <v>23</v>
      </c>
      <c r="C12" s="28" t="s">
        <v>1515</v>
      </c>
      <c r="D12" s="24" t="s">
        <v>47</v>
      </c>
      <c r="E12" s="29" t="s">
        <v>1522</v>
      </c>
      <c r="F12" s="30" t="s">
        <v>1060</v>
      </c>
      <c r="G12" s="31">
        <v>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ht="89.25" x14ac:dyDescent="0.2">
      <c r="A13" s="34" t="s">
        <v>50</v>
      </c>
      <c r="E13" s="35" t="s">
        <v>1523</v>
      </c>
    </row>
    <row r="14" spans="1:18" x14ac:dyDescent="0.2">
      <c r="A14" s="36" t="s">
        <v>52</v>
      </c>
      <c r="E14" s="37" t="s">
        <v>47</v>
      </c>
    </row>
    <row r="15" spans="1:18" ht="12.75" customHeight="1" x14ac:dyDescent="0.2">
      <c r="A15" s="12" t="s">
        <v>43</v>
      </c>
      <c r="B15" s="12"/>
      <c r="C15" s="40" t="s">
        <v>29</v>
      </c>
      <c r="D15" s="12"/>
      <c r="E15" s="26" t="s">
        <v>44</v>
      </c>
      <c r="F15" s="12"/>
      <c r="G15" s="12"/>
      <c r="H15" s="12"/>
      <c r="I15" s="41">
        <f>0+Q15</f>
        <v>0</v>
      </c>
      <c r="O15">
        <f>0+R15</f>
        <v>0</v>
      </c>
      <c r="Q15">
        <f>0+I16+I19+I22</f>
        <v>0</v>
      </c>
      <c r="R15">
        <f>0+O16+O19+O22</f>
        <v>0</v>
      </c>
    </row>
    <row r="16" spans="1:18" x14ac:dyDescent="0.2">
      <c r="A16" s="24" t="s">
        <v>45</v>
      </c>
      <c r="B16" s="28" t="s">
        <v>22</v>
      </c>
      <c r="C16" s="28" t="s">
        <v>1524</v>
      </c>
      <c r="D16" s="24" t="s">
        <v>168</v>
      </c>
      <c r="E16" s="29" t="s">
        <v>1525</v>
      </c>
      <c r="F16" s="30" t="s">
        <v>79</v>
      </c>
      <c r="G16" s="31">
        <v>8906.7999999999993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1526</v>
      </c>
    </row>
    <row r="18" spans="1:16" ht="25.5" x14ac:dyDescent="0.2">
      <c r="A18" s="38" t="s">
        <v>52</v>
      </c>
      <c r="E18" s="37" t="s">
        <v>1527</v>
      </c>
    </row>
    <row r="19" spans="1:16" x14ac:dyDescent="0.2">
      <c r="A19" s="24" t="s">
        <v>45</v>
      </c>
      <c r="B19" s="28" t="s">
        <v>33</v>
      </c>
      <c r="C19" s="28" t="s">
        <v>1524</v>
      </c>
      <c r="D19" s="24" t="s">
        <v>173</v>
      </c>
      <c r="E19" s="29" t="s">
        <v>1525</v>
      </c>
      <c r="F19" s="30" t="s">
        <v>79</v>
      </c>
      <c r="G19" s="31">
        <v>118.64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1528</v>
      </c>
    </row>
    <row r="21" spans="1:16" ht="25.5" x14ac:dyDescent="0.2">
      <c r="A21" s="38" t="s">
        <v>52</v>
      </c>
      <c r="E21" s="37" t="s">
        <v>1529</v>
      </c>
    </row>
    <row r="22" spans="1:16" x14ac:dyDescent="0.2">
      <c r="A22" s="24" t="s">
        <v>45</v>
      </c>
      <c r="B22" s="28" t="s">
        <v>35</v>
      </c>
      <c r="C22" s="28" t="s">
        <v>1530</v>
      </c>
      <c r="D22" s="24" t="s">
        <v>47</v>
      </c>
      <c r="E22" s="29" t="s">
        <v>1531</v>
      </c>
      <c r="F22" s="30" t="s">
        <v>79</v>
      </c>
      <c r="G22" s="31">
        <v>8906.7999999999993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25.5" x14ac:dyDescent="0.2">
      <c r="A23" s="34" t="s">
        <v>50</v>
      </c>
      <c r="E23" s="35" t="s">
        <v>1503</v>
      </c>
    </row>
    <row r="24" spans="1:16" ht="25.5" x14ac:dyDescent="0.2">
      <c r="A24" s="36" t="s">
        <v>52</v>
      </c>
      <c r="E24" s="37" t="s">
        <v>1532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1533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1533</v>
      </c>
      <c r="D4" s="2"/>
      <c r="E4" s="20" t="s">
        <v>1534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0+I9+I12+I15+I18+I21+I24+I27+I30+I33+I36+I39+I42+I45+I48+I51+I54+I57+I60+I63</f>
        <v>0</v>
      </c>
      <c r="R8">
        <f>0+O9+O12+O15+O18+O21+O24+O27+O30+O33+O36+O39+O42+O45+O48+O51+O54+O57+O60+O63</f>
        <v>0</v>
      </c>
    </row>
    <row r="9" spans="1:18" x14ac:dyDescent="0.2">
      <c r="A9" s="24" t="s">
        <v>45</v>
      </c>
      <c r="B9" s="28" t="s">
        <v>29</v>
      </c>
      <c r="C9" s="28" t="s">
        <v>1535</v>
      </c>
      <c r="D9" s="24" t="s">
        <v>47</v>
      </c>
      <c r="E9" s="29" t="s">
        <v>1536</v>
      </c>
      <c r="F9" s="30" t="s">
        <v>1060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50</v>
      </c>
      <c r="E10" s="35" t="s">
        <v>1537</v>
      </c>
    </row>
    <row r="11" spans="1:18" x14ac:dyDescent="0.2">
      <c r="A11" s="38" t="s">
        <v>52</v>
      </c>
      <c r="E11" s="37" t="s">
        <v>47</v>
      </c>
    </row>
    <row r="12" spans="1:18" x14ac:dyDescent="0.2">
      <c r="A12" s="24" t="s">
        <v>45</v>
      </c>
      <c r="B12" s="28" t="s">
        <v>23</v>
      </c>
      <c r="C12" s="28" t="s">
        <v>1057</v>
      </c>
      <c r="D12" s="24" t="s">
        <v>47</v>
      </c>
      <c r="E12" s="29" t="s">
        <v>1059</v>
      </c>
      <c r="F12" s="30" t="s">
        <v>1060</v>
      </c>
      <c r="G12" s="31">
        <v>1</v>
      </c>
      <c r="H12" s="32">
        <v>0</v>
      </c>
      <c r="I12" s="33">
        <f>ROUND(ROUND(H12,2)*ROUND(G12,3),2)</f>
        <v>0</v>
      </c>
      <c r="O12">
        <f>(I12*21)/100</f>
        <v>0</v>
      </c>
      <c r="P12" t="s">
        <v>23</v>
      </c>
    </row>
    <row r="13" spans="1:18" ht="25.5" x14ac:dyDescent="0.2">
      <c r="A13" s="34" t="s">
        <v>50</v>
      </c>
      <c r="E13" s="35" t="s">
        <v>1538</v>
      </c>
    </row>
    <row r="14" spans="1:18" x14ac:dyDescent="0.2">
      <c r="A14" s="38" t="s">
        <v>52</v>
      </c>
      <c r="E14" s="37" t="s">
        <v>47</v>
      </c>
    </row>
    <row r="15" spans="1:18" x14ac:dyDescent="0.2">
      <c r="A15" s="24" t="s">
        <v>45</v>
      </c>
      <c r="B15" s="28" t="s">
        <v>22</v>
      </c>
      <c r="C15" s="28" t="s">
        <v>1451</v>
      </c>
      <c r="D15" s="24" t="s">
        <v>47</v>
      </c>
      <c r="E15" s="29" t="s">
        <v>1452</v>
      </c>
      <c r="F15" s="30" t="s">
        <v>1060</v>
      </c>
      <c r="G15" s="31">
        <v>1</v>
      </c>
      <c r="H15" s="32">
        <v>0</v>
      </c>
      <c r="I15" s="33">
        <f>ROUND(ROUND(H15,2)*ROUND(G15,3),2)</f>
        <v>0</v>
      </c>
      <c r="O15">
        <f>(I15*21)/100</f>
        <v>0</v>
      </c>
      <c r="P15" t="s">
        <v>23</v>
      </c>
    </row>
    <row r="16" spans="1:18" x14ac:dyDescent="0.2">
      <c r="A16" s="34" t="s">
        <v>50</v>
      </c>
      <c r="E16" s="35" t="s">
        <v>1539</v>
      </c>
    </row>
    <row r="17" spans="1:16" x14ac:dyDescent="0.2">
      <c r="A17" s="38" t="s">
        <v>52</v>
      </c>
      <c r="E17" s="37" t="s">
        <v>47</v>
      </c>
    </row>
    <row r="18" spans="1:16" x14ac:dyDescent="0.2">
      <c r="A18" s="24" t="s">
        <v>45</v>
      </c>
      <c r="B18" s="28" t="s">
        <v>33</v>
      </c>
      <c r="C18" s="28" t="s">
        <v>1540</v>
      </c>
      <c r="D18" s="24" t="s">
        <v>47</v>
      </c>
      <c r="E18" s="29" t="s">
        <v>1541</v>
      </c>
      <c r="F18" s="30" t="s">
        <v>1060</v>
      </c>
      <c r="G18" s="31">
        <v>1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6" ht="89.25" x14ac:dyDescent="0.2">
      <c r="A19" s="34" t="s">
        <v>50</v>
      </c>
      <c r="E19" s="35" t="s">
        <v>1542</v>
      </c>
    </row>
    <row r="20" spans="1:16" x14ac:dyDescent="0.2">
      <c r="A20" s="38" t="s">
        <v>52</v>
      </c>
      <c r="E20" s="37" t="s">
        <v>47</v>
      </c>
    </row>
    <row r="21" spans="1:16" x14ac:dyDescent="0.2">
      <c r="A21" s="24" t="s">
        <v>45</v>
      </c>
      <c r="B21" s="28" t="s">
        <v>35</v>
      </c>
      <c r="C21" s="28" t="s">
        <v>1543</v>
      </c>
      <c r="D21" s="24" t="s">
        <v>47</v>
      </c>
      <c r="E21" s="29" t="s">
        <v>1544</v>
      </c>
      <c r="F21" s="30" t="s">
        <v>1060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50</v>
      </c>
      <c r="E22" s="35" t="s">
        <v>1545</v>
      </c>
    </row>
    <row r="23" spans="1:16" x14ac:dyDescent="0.2">
      <c r="A23" s="38" t="s">
        <v>52</v>
      </c>
      <c r="E23" s="37" t="s">
        <v>47</v>
      </c>
    </row>
    <row r="24" spans="1:16" x14ac:dyDescent="0.2">
      <c r="A24" s="24" t="s">
        <v>45</v>
      </c>
      <c r="B24" s="28" t="s">
        <v>37</v>
      </c>
      <c r="C24" s="28" t="s">
        <v>1546</v>
      </c>
      <c r="D24" s="24" t="s">
        <v>47</v>
      </c>
      <c r="E24" s="29" t="s">
        <v>1547</v>
      </c>
      <c r="F24" s="30" t="s">
        <v>1060</v>
      </c>
      <c r="G24" s="31">
        <v>1</v>
      </c>
      <c r="H24" s="32">
        <v>0</v>
      </c>
      <c r="I24" s="33">
        <f>ROUND(ROUND(H24,2)*ROUND(G24,3),2)</f>
        <v>0</v>
      </c>
      <c r="O24">
        <f>(I24*21)/100</f>
        <v>0</v>
      </c>
      <c r="P24" t="s">
        <v>23</v>
      </c>
    </row>
    <row r="25" spans="1:16" x14ac:dyDescent="0.2">
      <c r="A25" s="34" t="s">
        <v>50</v>
      </c>
      <c r="E25" s="35" t="s">
        <v>1548</v>
      </c>
    </row>
    <row r="26" spans="1:16" x14ac:dyDescent="0.2">
      <c r="A26" s="38" t="s">
        <v>52</v>
      </c>
      <c r="E26" s="37" t="s">
        <v>47</v>
      </c>
    </row>
    <row r="27" spans="1:16" x14ac:dyDescent="0.2">
      <c r="A27" s="24" t="s">
        <v>45</v>
      </c>
      <c r="B27" s="28" t="s">
        <v>96</v>
      </c>
      <c r="C27" s="28" t="s">
        <v>1549</v>
      </c>
      <c r="D27" s="24" t="s">
        <v>168</v>
      </c>
      <c r="E27" s="29" t="s">
        <v>1550</v>
      </c>
      <c r="F27" s="30" t="s">
        <v>1060</v>
      </c>
      <c r="G27" s="31">
        <v>1</v>
      </c>
      <c r="H27" s="32">
        <v>0</v>
      </c>
      <c r="I27" s="33">
        <f>ROUND(ROUND(H27,2)*ROUND(G27,3),2)</f>
        <v>0</v>
      </c>
      <c r="O27">
        <f>(I27*21)/100</f>
        <v>0</v>
      </c>
      <c r="P27" t="s">
        <v>23</v>
      </c>
    </row>
    <row r="28" spans="1:16" x14ac:dyDescent="0.2">
      <c r="A28" s="34" t="s">
        <v>50</v>
      </c>
      <c r="E28" s="35" t="s">
        <v>1551</v>
      </c>
    </row>
    <row r="29" spans="1:16" x14ac:dyDescent="0.2">
      <c r="A29" s="38" t="s">
        <v>52</v>
      </c>
      <c r="E29" s="37" t="s">
        <v>47</v>
      </c>
    </row>
    <row r="30" spans="1:16" x14ac:dyDescent="0.2">
      <c r="A30" s="24" t="s">
        <v>45</v>
      </c>
      <c r="B30" s="28" t="s">
        <v>100</v>
      </c>
      <c r="C30" s="28" t="s">
        <v>1549</v>
      </c>
      <c r="D30" s="24" t="s">
        <v>173</v>
      </c>
      <c r="E30" s="29" t="s">
        <v>1550</v>
      </c>
      <c r="F30" s="30" t="s">
        <v>1060</v>
      </c>
      <c r="G30" s="31">
        <v>1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6" x14ac:dyDescent="0.2">
      <c r="A31" s="34" t="s">
        <v>50</v>
      </c>
      <c r="E31" s="35" t="s">
        <v>1552</v>
      </c>
    </row>
    <row r="32" spans="1:16" x14ac:dyDescent="0.2">
      <c r="A32" s="38" t="s">
        <v>52</v>
      </c>
      <c r="E32" s="37" t="s">
        <v>47</v>
      </c>
    </row>
    <row r="33" spans="1:16" x14ac:dyDescent="0.2">
      <c r="A33" s="24" t="s">
        <v>45</v>
      </c>
      <c r="B33" s="28" t="s">
        <v>40</v>
      </c>
      <c r="C33" s="28" t="s">
        <v>1549</v>
      </c>
      <c r="D33" s="24" t="s">
        <v>403</v>
      </c>
      <c r="E33" s="29" t="s">
        <v>1550</v>
      </c>
      <c r="F33" s="30" t="s">
        <v>1060</v>
      </c>
      <c r="G33" s="31">
        <v>1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50</v>
      </c>
      <c r="E34" s="35" t="s">
        <v>1553</v>
      </c>
    </row>
    <row r="35" spans="1:16" x14ac:dyDescent="0.2">
      <c r="A35" s="38" t="s">
        <v>52</v>
      </c>
      <c r="E35" s="37" t="s">
        <v>47</v>
      </c>
    </row>
    <row r="36" spans="1:16" x14ac:dyDescent="0.2">
      <c r="A36" s="24" t="s">
        <v>45</v>
      </c>
      <c r="B36" s="28" t="s">
        <v>42</v>
      </c>
      <c r="C36" s="28" t="s">
        <v>1554</v>
      </c>
      <c r="D36" s="24" t="s">
        <v>47</v>
      </c>
      <c r="E36" s="29" t="s">
        <v>1555</v>
      </c>
      <c r="F36" s="30" t="s">
        <v>1060</v>
      </c>
      <c r="G36" s="31">
        <v>1</v>
      </c>
      <c r="H36" s="32">
        <v>0</v>
      </c>
      <c r="I36" s="33">
        <f>ROUND(ROUND(H36,2)*ROUND(G36,3),2)</f>
        <v>0</v>
      </c>
      <c r="O36">
        <f>(I36*21)/100</f>
        <v>0</v>
      </c>
      <c r="P36" t="s">
        <v>23</v>
      </c>
    </row>
    <row r="37" spans="1:16" ht="25.5" x14ac:dyDescent="0.2">
      <c r="A37" s="34" t="s">
        <v>50</v>
      </c>
      <c r="E37" s="35" t="s">
        <v>1556</v>
      </c>
    </row>
    <row r="38" spans="1:16" x14ac:dyDescent="0.2">
      <c r="A38" s="38" t="s">
        <v>52</v>
      </c>
      <c r="E38" s="37" t="s">
        <v>47</v>
      </c>
    </row>
    <row r="39" spans="1:16" x14ac:dyDescent="0.2">
      <c r="A39" s="24" t="s">
        <v>45</v>
      </c>
      <c r="B39" s="28" t="s">
        <v>113</v>
      </c>
      <c r="C39" s="28" t="s">
        <v>1557</v>
      </c>
      <c r="D39" s="24" t="s">
        <v>47</v>
      </c>
      <c r="E39" s="29" t="s">
        <v>1558</v>
      </c>
      <c r="F39" s="30" t="s">
        <v>1060</v>
      </c>
      <c r="G39" s="31">
        <v>1</v>
      </c>
      <c r="H39" s="32">
        <v>0</v>
      </c>
      <c r="I39" s="33">
        <f>ROUND(ROUND(H39,2)*ROUND(G39,3),2)</f>
        <v>0</v>
      </c>
      <c r="O39">
        <f>(I39*21)/100</f>
        <v>0</v>
      </c>
      <c r="P39" t="s">
        <v>23</v>
      </c>
    </row>
    <row r="40" spans="1:16" ht="38.25" x14ac:dyDescent="0.2">
      <c r="A40" s="34" t="s">
        <v>50</v>
      </c>
      <c r="E40" s="35" t="s">
        <v>1559</v>
      </c>
    </row>
    <row r="41" spans="1:16" x14ac:dyDescent="0.2">
      <c r="A41" s="38" t="s">
        <v>52</v>
      </c>
      <c r="E41" s="37" t="s">
        <v>47</v>
      </c>
    </row>
    <row r="42" spans="1:16" x14ac:dyDescent="0.2">
      <c r="A42" s="24" t="s">
        <v>45</v>
      </c>
      <c r="B42" s="28" t="s">
        <v>117</v>
      </c>
      <c r="C42" s="28" t="s">
        <v>1560</v>
      </c>
      <c r="D42" s="24" t="s">
        <v>168</v>
      </c>
      <c r="E42" s="29" t="s">
        <v>1561</v>
      </c>
      <c r="F42" s="30" t="s">
        <v>1060</v>
      </c>
      <c r="G42" s="31">
        <v>1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50</v>
      </c>
      <c r="E43" s="35" t="s">
        <v>1562</v>
      </c>
    </row>
    <row r="44" spans="1:16" x14ac:dyDescent="0.2">
      <c r="A44" s="38" t="s">
        <v>52</v>
      </c>
      <c r="E44" s="37" t="s">
        <v>47</v>
      </c>
    </row>
    <row r="45" spans="1:16" x14ac:dyDescent="0.2">
      <c r="A45" s="24" t="s">
        <v>45</v>
      </c>
      <c r="B45" s="28" t="s">
        <v>122</v>
      </c>
      <c r="C45" s="28" t="s">
        <v>1560</v>
      </c>
      <c r="D45" s="24" t="s">
        <v>173</v>
      </c>
      <c r="E45" s="29" t="s">
        <v>1561</v>
      </c>
      <c r="F45" s="30" t="s">
        <v>1060</v>
      </c>
      <c r="G45" s="31">
        <v>1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50</v>
      </c>
      <c r="E46" s="35" t="s">
        <v>1563</v>
      </c>
    </row>
    <row r="47" spans="1:16" x14ac:dyDescent="0.2">
      <c r="A47" s="38" t="s">
        <v>52</v>
      </c>
      <c r="E47" s="37" t="s">
        <v>47</v>
      </c>
    </row>
    <row r="48" spans="1:16" x14ac:dyDescent="0.2">
      <c r="A48" s="24" t="s">
        <v>45</v>
      </c>
      <c r="B48" s="28" t="s">
        <v>126</v>
      </c>
      <c r="C48" s="28" t="s">
        <v>1564</v>
      </c>
      <c r="D48" s="24" t="s">
        <v>47</v>
      </c>
      <c r="E48" s="29" t="s">
        <v>1565</v>
      </c>
      <c r="F48" s="30" t="s">
        <v>1060</v>
      </c>
      <c r="G48" s="31">
        <v>1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16" x14ac:dyDescent="0.2">
      <c r="A49" s="34" t="s">
        <v>50</v>
      </c>
      <c r="E49" s="35" t="s">
        <v>1566</v>
      </c>
    </row>
    <row r="50" spans="1:16" x14ac:dyDescent="0.2">
      <c r="A50" s="38" t="s">
        <v>52</v>
      </c>
      <c r="E50" s="37" t="s">
        <v>47</v>
      </c>
    </row>
    <row r="51" spans="1:16" x14ac:dyDescent="0.2">
      <c r="A51" s="24" t="s">
        <v>45</v>
      </c>
      <c r="B51" s="28" t="s">
        <v>131</v>
      </c>
      <c r="C51" s="28" t="s">
        <v>1567</v>
      </c>
      <c r="D51" s="24" t="s">
        <v>168</v>
      </c>
      <c r="E51" s="29" t="s">
        <v>1568</v>
      </c>
      <c r="F51" s="30" t="s">
        <v>1060</v>
      </c>
      <c r="G51" s="31">
        <v>1</v>
      </c>
      <c r="H51" s="32">
        <v>0</v>
      </c>
      <c r="I51" s="33">
        <f>ROUND(ROUND(H51,2)*ROUND(G51,3),2)</f>
        <v>0</v>
      </c>
      <c r="O51">
        <f>(I51*21)/100</f>
        <v>0</v>
      </c>
      <c r="P51" t="s">
        <v>23</v>
      </c>
    </row>
    <row r="52" spans="1:16" ht="25.5" x14ac:dyDescent="0.2">
      <c r="A52" s="34" t="s">
        <v>50</v>
      </c>
      <c r="E52" s="35" t="s">
        <v>1569</v>
      </c>
    </row>
    <row r="53" spans="1:16" x14ac:dyDescent="0.2">
      <c r="A53" s="38" t="s">
        <v>52</v>
      </c>
      <c r="E53" s="37" t="s">
        <v>47</v>
      </c>
    </row>
    <row r="54" spans="1:16" x14ac:dyDescent="0.2">
      <c r="A54" s="24" t="s">
        <v>45</v>
      </c>
      <c r="B54" s="28" t="s">
        <v>135</v>
      </c>
      <c r="C54" s="28" t="s">
        <v>1567</v>
      </c>
      <c r="D54" s="24" t="s">
        <v>173</v>
      </c>
      <c r="E54" s="29" t="s">
        <v>1568</v>
      </c>
      <c r="F54" s="30" t="s">
        <v>1060</v>
      </c>
      <c r="G54" s="31">
        <v>1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50</v>
      </c>
      <c r="E55" s="35" t="s">
        <v>1570</v>
      </c>
    </row>
    <row r="56" spans="1:16" x14ac:dyDescent="0.2">
      <c r="A56" s="38" t="s">
        <v>52</v>
      </c>
      <c r="E56" s="37" t="s">
        <v>47</v>
      </c>
    </row>
    <row r="57" spans="1:16" x14ac:dyDescent="0.2">
      <c r="A57" s="24" t="s">
        <v>45</v>
      </c>
      <c r="B57" s="28" t="s">
        <v>139</v>
      </c>
      <c r="C57" s="28" t="s">
        <v>1567</v>
      </c>
      <c r="D57" s="24" t="s">
        <v>403</v>
      </c>
      <c r="E57" s="29" t="s">
        <v>1568</v>
      </c>
      <c r="F57" s="30" t="s">
        <v>1060</v>
      </c>
      <c r="G57" s="31">
        <v>1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6" ht="25.5" x14ac:dyDescent="0.2">
      <c r="A58" s="34" t="s">
        <v>50</v>
      </c>
      <c r="E58" s="35" t="s">
        <v>1571</v>
      </c>
    </row>
    <row r="59" spans="1:16" x14ac:dyDescent="0.2">
      <c r="A59" s="38" t="s">
        <v>52</v>
      </c>
      <c r="E59" s="37" t="s">
        <v>47</v>
      </c>
    </row>
    <row r="60" spans="1:16" x14ac:dyDescent="0.2">
      <c r="A60" s="24" t="s">
        <v>45</v>
      </c>
      <c r="B60" s="28" t="s">
        <v>144</v>
      </c>
      <c r="C60" s="28" t="s">
        <v>1572</v>
      </c>
      <c r="D60" s="24" t="s">
        <v>47</v>
      </c>
      <c r="E60" s="29" t="s">
        <v>1573</v>
      </c>
      <c r="F60" s="30" t="s">
        <v>1060</v>
      </c>
      <c r="G60" s="31">
        <v>1</v>
      </c>
      <c r="H60" s="32">
        <v>0</v>
      </c>
      <c r="I60" s="33">
        <f>ROUND(ROUND(H60,2)*ROUND(G60,3),2)</f>
        <v>0</v>
      </c>
      <c r="O60">
        <f>(I60*21)/100</f>
        <v>0</v>
      </c>
      <c r="P60" t="s">
        <v>23</v>
      </c>
    </row>
    <row r="61" spans="1:16" x14ac:dyDescent="0.2">
      <c r="A61" s="34" t="s">
        <v>50</v>
      </c>
      <c r="E61" s="35" t="s">
        <v>1574</v>
      </c>
    </row>
    <row r="62" spans="1:16" x14ac:dyDescent="0.2">
      <c r="A62" s="38" t="s">
        <v>52</v>
      </c>
      <c r="E62" s="37" t="s">
        <v>47</v>
      </c>
    </row>
    <row r="63" spans="1:16" x14ac:dyDescent="0.2">
      <c r="A63" s="24" t="s">
        <v>45</v>
      </c>
      <c r="B63" s="28" t="s">
        <v>150</v>
      </c>
      <c r="C63" s="28" t="s">
        <v>1575</v>
      </c>
      <c r="D63" s="24" t="s">
        <v>47</v>
      </c>
      <c r="E63" s="29" t="s">
        <v>1150</v>
      </c>
      <c r="F63" s="30" t="s">
        <v>1060</v>
      </c>
      <c r="G63" s="31">
        <v>1</v>
      </c>
      <c r="H63" s="32">
        <v>0</v>
      </c>
      <c r="I63" s="33">
        <f>ROUND(ROUND(H63,2)*ROUND(G63,3),2)</f>
        <v>0</v>
      </c>
      <c r="O63">
        <f>(I63*21)/100</f>
        <v>0</v>
      </c>
      <c r="P63" t="s">
        <v>23</v>
      </c>
    </row>
    <row r="64" spans="1:16" x14ac:dyDescent="0.2">
      <c r="A64" s="34" t="s">
        <v>50</v>
      </c>
      <c r="E64" s="35" t="s">
        <v>1576</v>
      </c>
    </row>
    <row r="65" spans="1:5" x14ac:dyDescent="0.2">
      <c r="A65" s="36" t="s">
        <v>52</v>
      </c>
      <c r="E65" s="37" t="s">
        <v>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0+O8+O12+O61+O98+O126+O130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367</v>
      </c>
      <c r="I3" s="39">
        <f>0+I8+I12+I61+I98+I126+I130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367</v>
      </c>
      <c r="D4" s="2"/>
      <c r="E4" s="20" t="s">
        <v>368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10185.75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369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28.93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370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52.6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371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34.19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372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7432.5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373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7432.5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373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31296.15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374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5522.85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375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442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376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115.72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377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45391.3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76.5" x14ac:dyDescent="0.2">
      <c r="A41" s="34" t="s">
        <v>50</v>
      </c>
      <c r="E41" s="35" t="s">
        <v>378</v>
      </c>
    </row>
    <row r="42" spans="1:16" ht="51" x14ac:dyDescent="0.2">
      <c r="A42" s="38" t="s">
        <v>52</v>
      </c>
      <c r="E42" s="37" t="s">
        <v>379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5522.85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380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4246.7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ht="51" x14ac:dyDescent="0.2">
      <c r="A48" s="38" t="s">
        <v>52</v>
      </c>
      <c r="E48" s="37" t="s">
        <v>381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442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382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19313.332999999999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383</v>
      </c>
    </row>
    <row r="54" spans="1:18" ht="25.5" x14ac:dyDescent="0.2">
      <c r="A54" s="38" t="s">
        <v>52</v>
      </c>
      <c r="E54" s="37" t="s">
        <v>384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2897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4" t="s">
        <v>50</v>
      </c>
      <c r="E56" s="35" t="s">
        <v>142</v>
      </c>
    </row>
    <row r="57" spans="1:18" x14ac:dyDescent="0.2">
      <c r="A57" s="38" t="s">
        <v>52</v>
      </c>
      <c r="E57" s="37" t="s">
        <v>385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19313.332999999999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51" x14ac:dyDescent="0.2">
      <c r="A59" s="34" t="s">
        <v>50</v>
      </c>
      <c r="E59" s="35" t="s">
        <v>147</v>
      </c>
    </row>
    <row r="60" spans="1:18" x14ac:dyDescent="0.2">
      <c r="A60" s="36" t="s">
        <v>52</v>
      </c>
      <c r="E60" s="37" t="s">
        <v>386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0+I62+I65+I68+I71+I74+I77+I80+I83+I86+I89+I92+I95</f>
        <v>0</v>
      </c>
      <c r="R61">
        <f>0+O62+O65+O68+O71+O74+O77+O80+O83+O86+O89+O92+O95</f>
        <v>0</v>
      </c>
    </row>
    <row r="62" spans="1:18" x14ac:dyDescent="0.2">
      <c r="A62" s="24" t="s">
        <v>45</v>
      </c>
      <c r="B62" s="28" t="s">
        <v>144</v>
      </c>
      <c r="C62" s="28" t="s">
        <v>387</v>
      </c>
      <c r="D62" s="24" t="s">
        <v>47</v>
      </c>
      <c r="E62" s="29" t="s">
        <v>388</v>
      </c>
      <c r="F62" s="30" t="s">
        <v>79</v>
      </c>
      <c r="G62" s="31">
        <v>391.8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389</v>
      </c>
    </row>
    <row r="64" spans="1:18" ht="25.5" x14ac:dyDescent="0.2">
      <c r="A64" s="38" t="s">
        <v>52</v>
      </c>
      <c r="E64" s="37" t="s">
        <v>390</v>
      </c>
    </row>
    <row r="65" spans="1:16" x14ac:dyDescent="0.2">
      <c r="A65" s="24" t="s">
        <v>45</v>
      </c>
      <c r="B65" s="28" t="s">
        <v>150</v>
      </c>
      <c r="C65" s="28" t="s">
        <v>391</v>
      </c>
      <c r="D65" s="24" t="s">
        <v>47</v>
      </c>
      <c r="E65" s="29" t="s">
        <v>392</v>
      </c>
      <c r="F65" s="30" t="s">
        <v>79</v>
      </c>
      <c r="G65" s="31">
        <v>1120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ht="25.5" x14ac:dyDescent="0.2">
      <c r="A66" s="34" t="s">
        <v>50</v>
      </c>
      <c r="E66" s="35" t="s">
        <v>393</v>
      </c>
    </row>
    <row r="67" spans="1:16" ht="25.5" x14ac:dyDescent="0.2">
      <c r="A67" s="38" t="s">
        <v>52</v>
      </c>
      <c r="E67" s="37" t="s">
        <v>394</v>
      </c>
    </row>
    <row r="68" spans="1:16" x14ac:dyDescent="0.2">
      <c r="A68" s="24" t="s">
        <v>45</v>
      </c>
      <c r="B68" s="28" t="s">
        <v>155</v>
      </c>
      <c r="C68" s="28" t="s">
        <v>151</v>
      </c>
      <c r="D68" s="24" t="s">
        <v>47</v>
      </c>
      <c r="E68" s="29" t="s">
        <v>152</v>
      </c>
      <c r="F68" s="30" t="s">
        <v>49</v>
      </c>
      <c r="G68" s="31">
        <v>724.8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34" t="s">
        <v>50</v>
      </c>
      <c r="E69" s="35" t="s">
        <v>153</v>
      </c>
    </row>
    <row r="70" spans="1:16" x14ac:dyDescent="0.2">
      <c r="A70" s="38" t="s">
        <v>52</v>
      </c>
      <c r="E70" s="37" t="s">
        <v>395</v>
      </c>
    </row>
    <row r="71" spans="1:16" x14ac:dyDescent="0.2">
      <c r="A71" s="24" t="s">
        <v>45</v>
      </c>
      <c r="B71" s="28" t="s">
        <v>161</v>
      </c>
      <c r="C71" s="28" t="s">
        <v>156</v>
      </c>
      <c r="D71" s="24" t="s">
        <v>47</v>
      </c>
      <c r="E71" s="29" t="s">
        <v>157</v>
      </c>
      <c r="F71" s="30" t="s">
        <v>158</v>
      </c>
      <c r="G71" s="31">
        <v>906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ht="25.5" x14ac:dyDescent="0.2">
      <c r="A72" s="34" t="s">
        <v>50</v>
      </c>
      <c r="E72" s="35" t="s">
        <v>159</v>
      </c>
    </row>
    <row r="73" spans="1:16" x14ac:dyDescent="0.2">
      <c r="A73" s="38" t="s">
        <v>52</v>
      </c>
      <c r="E73" s="37" t="s">
        <v>396</v>
      </c>
    </row>
    <row r="74" spans="1:16" x14ac:dyDescent="0.2">
      <c r="A74" s="24" t="s">
        <v>45</v>
      </c>
      <c r="B74" s="28" t="s">
        <v>166</v>
      </c>
      <c r="C74" s="28" t="s">
        <v>397</v>
      </c>
      <c r="D74" s="24" t="s">
        <v>47</v>
      </c>
      <c r="E74" s="29" t="s">
        <v>398</v>
      </c>
      <c r="F74" s="30" t="s">
        <v>49</v>
      </c>
      <c r="G74" s="31">
        <v>2240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50</v>
      </c>
      <c r="E75" s="35" t="s">
        <v>47</v>
      </c>
    </row>
    <row r="76" spans="1:16" x14ac:dyDescent="0.2">
      <c r="A76" s="38" t="s">
        <v>52</v>
      </c>
      <c r="E76" s="37" t="s">
        <v>399</v>
      </c>
    </row>
    <row r="77" spans="1:16" x14ac:dyDescent="0.2">
      <c r="A77" s="24" t="s">
        <v>45</v>
      </c>
      <c r="B77" s="28" t="s">
        <v>172</v>
      </c>
      <c r="C77" s="28" t="s">
        <v>167</v>
      </c>
      <c r="D77" s="24" t="s">
        <v>168</v>
      </c>
      <c r="E77" s="29" t="s">
        <v>169</v>
      </c>
      <c r="F77" s="30" t="s">
        <v>49</v>
      </c>
      <c r="G77" s="31">
        <v>566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ht="38.25" x14ac:dyDescent="0.2">
      <c r="A78" s="34" t="s">
        <v>50</v>
      </c>
      <c r="E78" s="35" t="s">
        <v>170</v>
      </c>
    </row>
    <row r="79" spans="1:16" x14ac:dyDescent="0.2">
      <c r="A79" s="38" t="s">
        <v>52</v>
      </c>
      <c r="E79" s="37" t="s">
        <v>400</v>
      </c>
    </row>
    <row r="80" spans="1:16" x14ac:dyDescent="0.2">
      <c r="A80" s="24" t="s">
        <v>45</v>
      </c>
      <c r="B80" s="28" t="s">
        <v>176</v>
      </c>
      <c r="C80" s="28" t="s">
        <v>167</v>
      </c>
      <c r="D80" s="24" t="s">
        <v>173</v>
      </c>
      <c r="E80" s="29" t="s">
        <v>169</v>
      </c>
      <c r="F80" s="30" t="s">
        <v>49</v>
      </c>
      <c r="G80" s="31">
        <v>14520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6" ht="25.5" x14ac:dyDescent="0.2">
      <c r="A81" s="34" t="s">
        <v>50</v>
      </c>
      <c r="E81" s="35" t="s">
        <v>401</v>
      </c>
    </row>
    <row r="82" spans="1:16" x14ac:dyDescent="0.2">
      <c r="A82" s="38" t="s">
        <v>52</v>
      </c>
      <c r="E82" s="37" t="s">
        <v>402</v>
      </c>
    </row>
    <row r="83" spans="1:16" x14ac:dyDescent="0.2">
      <c r="A83" s="24" t="s">
        <v>45</v>
      </c>
      <c r="B83" s="28" t="s">
        <v>181</v>
      </c>
      <c r="C83" s="28" t="s">
        <v>167</v>
      </c>
      <c r="D83" s="24" t="s">
        <v>403</v>
      </c>
      <c r="E83" s="29" t="s">
        <v>169</v>
      </c>
      <c r="F83" s="30" t="s">
        <v>49</v>
      </c>
      <c r="G83" s="31">
        <v>2322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6" ht="25.5" x14ac:dyDescent="0.2">
      <c r="A84" s="34" t="s">
        <v>50</v>
      </c>
      <c r="E84" s="35" t="s">
        <v>404</v>
      </c>
    </row>
    <row r="85" spans="1:16" x14ac:dyDescent="0.2">
      <c r="A85" s="38" t="s">
        <v>52</v>
      </c>
      <c r="E85" s="37" t="s">
        <v>405</v>
      </c>
    </row>
    <row r="86" spans="1:16" ht="25.5" x14ac:dyDescent="0.2">
      <c r="A86" s="24" t="s">
        <v>45</v>
      </c>
      <c r="B86" s="28" t="s">
        <v>184</v>
      </c>
      <c r="C86" s="28" t="s">
        <v>177</v>
      </c>
      <c r="D86" s="24" t="s">
        <v>168</v>
      </c>
      <c r="E86" s="29" t="s">
        <v>178</v>
      </c>
      <c r="F86" s="30" t="s">
        <v>49</v>
      </c>
      <c r="G86" s="31">
        <v>2264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ht="25.5" x14ac:dyDescent="0.2">
      <c r="A87" s="34" t="s">
        <v>50</v>
      </c>
      <c r="E87" s="35" t="s">
        <v>179</v>
      </c>
    </row>
    <row r="88" spans="1:16" x14ac:dyDescent="0.2">
      <c r="A88" s="38" t="s">
        <v>52</v>
      </c>
      <c r="E88" s="37" t="s">
        <v>406</v>
      </c>
    </row>
    <row r="89" spans="1:16" ht="25.5" x14ac:dyDescent="0.2">
      <c r="A89" s="24" t="s">
        <v>45</v>
      </c>
      <c r="B89" s="28" t="s">
        <v>189</v>
      </c>
      <c r="C89" s="28" t="s">
        <v>177</v>
      </c>
      <c r="D89" s="24" t="s">
        <v>173</v>
      </c>
      <c r="E89" s="29" t="s">
        <v>178</v>
      </c>
      <c r="F89" s="30" t="s">
        <v>49</v>
      </c>
      <c r="G89" s="31">
        <v>58080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4" t="s">
        <v>50</v>
      </c>
      <c r="E90" s="35" t="s">
        <v>407</v>
      </c>
    </row>
    <row r="91" spans="1:16" ht="25.5" x14ac:dyDescent="0.2">
      <c r="A91" s="38" t="s">
        <v>52</v>
      </c>
      <c r="E91" s="37" t="s">
        <v>408</v>
      </c>
    </row>
    <row r="92" spans="1:16" x14ac:dyDescent="0.2">
      <c r="A92" s="24" t="s">
        <v>45</v>
      </c>
      <c r="B92" s="28" t="s">
        <v>193</v>
      </c>
      <c r="C92" s="28" t="s">
        <v>185</v>
      </c>
      <c r="D92" s="24" t="s">
        <v>47</v>
      </c>
      <c r="E92" s="29" t="s">
        <v>186</v>
      </c>
      <c r="F92" s="30" t="s">
        <v>49</v>
      </c>
      <c r="G92" s="31">
        <v>15260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34" t="s">
        <v>50</v>
      </c>
      <c r="E93" s="35" t="s">
        <v>47</v>
      </c>
    </row>
    <row r="94" spans="1:16" x14ac:dyDescent="0.2">
      <c r="A94" s="38" t="s">
        <v>52</v>
      </c>
      <c r="E94" s="37" t="s">
        <v>409</v>
      </c>
    </row>
    <row r="95" spans="1:16" x14ac:dyDescent="0.2">
      <c r="A95" s="24" t="s">
        <v>45</v>
      </c>
      <c r="B95" s="28" t="s">
        <v>197</v>
      </c>
      <c r="C95" s="28" t="s">
        <v>346</v>
      </c>
      <c r="D95" s="24" t="s">
        <v>47</v>
      </c>
      <c r="E95" s="29" t="s">
        <v>347</v>
      </c>
      <c r="F95" s="30" t="s">
        <v>49</v>
      </c>
      <c r="G95" s="31">
        <v>18029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34" t="s">
        <v>50</v>
      </c>
      <c r="E96" s="35" t="s">
        <v>348</v>
      </c>
    </row>
    <row r="97" spans="1:18" ht="38.25" x14ac:dyDescent="0.2">
      <c r="A97" s="36" t="s">
        <v>52</v>
      </c>
      <c r="E97" s="37" t="s">
        <v>410</v>
      </c>
    </row>
    <row r="98" spans="1:18" ht="12.75" customHeight="1" x14ac:dyDescent="0.2">
      <c r="A98" s="12" t="s">
        <v>43</v>
      </c>
      <c r="B98" s="12"/>
      <c r="C98" s="40" t="s">
        <v>35</v>
      </c>
      <c r="D98" s="12"/>
      <c r="E98" s="26" t="s">
        <v>205</v>
      </c>
      <c r="F98" s="12"/>
      <c r="G98" s="12"/>
      <c r="H98" s="12"/>
      <c r="I98" s="41">
        <f>0+Q98</f>
        <v>0</v>
      </c>
      <c r="O98">
        <f>0+R98</f>
        <v>0</v>
      </c>
      <c r="Q98">
        <f>0+I99+I102+I105+I108+I111+I114+I117+I120+I123</f>
        <v>0</v>
      </c>
      <c r="R98">
        <f>0+O99+O102+O105+O108+O111+O114+O117+O120+O123</f>
        <v>0</v>
      </c>
    </row>
    <row r="99" spans="1:18" x14ac:dyDescent="0.2">
      <c r="A99" s="24" t="s">
        <v>45</v>
      </c>
      <c r="B99" s="28" t="s">
        <v>201</v>
      </c>
      <c r="C99" s="28" t="s">
        <v>207</v>
      </c>
      <c r="D99" s="24" t="s">
        <v>47</v>
      </c>
      <c r="E99" s="29" t="s">
        <v>208</v>
      </c>
      <c r="F99" s="30" t="s">
        <v>49</v>
      </c>
      <c r="G99" s="31">
        <v>9159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8" ht="25.5" x14ac:dyDescent="0.2">
      <c r="A100" s="34" t="s">
        <v>50</v>
      </c>
      <c r="E100" s="35" t="s">
        <v>209</v>
      </c>
    </row>
    <row r="101" spans="1:18" x14ac:dyDescent="0.2">
      <c r="A101" s="38" t="s">
        <v>52</v>
      </c>
      <c r="E101" s="37" t="s">
        <v>411</v>
      </c>
    </row>
    <row r="102" spans="1:18" x14ac:dyDescent="0.2">
      <c r="A102" s="24" t="s">
        <v>45</v>
      </c>
      <c r="B102" s="28" t="s">
        <v>206</v>
      </c>
      <c r="C102" s="28" t="s">
        <v>217</v>
      </c>
      <c r="D102" s="24" t="s">
        <v>47</v>
      </c>
      <c r="E102" s="29" t="s">
        <v>218</v>
      </c>
      <c r="F102" s="30" t="s">
        <v>49</v>
      </c>
      <c r="G102" s="31">
        <v>9761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ht="25.5" x14ac:dyDescent="0.2">
      <c r="A103" s="34" t="s">
        <v>50</v>
      </c>
      <c r="E103" s="35" t="s">
        <v>219</v>
      </c>
    </row>
    <row r="104" spans="1:18" x14ac:dyDescent="0.2">
      <c r="A104" s="38" t="s">
        <v>52</v>
      </c>
      <c r="E104" s="37" t="s">
        <v>412</v>
      </c>
    </row>
    <row r="105" spans="1:18" x14ac:dyDescent="0.2">
      <c r="A105" s="24" t="s">
        <v>45</v>
      </c>
      <c r="B105" s="28" t="s">
        <v>211</v>
      </c>
      <c r="C105" s="28" t="s">
        <v>222</v>
      </c>
      <c r="D105" s="24" t="s">
        <v>47</v>
      </c>
      <c r="E105" s="29" t="s">
        <v>223</v>
      </c>
      <c r="F105" s="30" t="s">
        <v>79</v>
      </c>
      <c r="G105" s="31">
        <v>192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8" x14ac:dyDescent="0.2">
      <c r="A106" s="34" t="s">
        <v>50</v>
      </c>
      <c r="E106" s="35" t="s">
        <v>47</v>
      </c>
    </row>
    <row r="107" spans="1:18" ht="25.5" x14ac:dyDescent="0.2">
      <c r="A107" s="38" t="s">
        <v>52</v>
      </c>
      <c r="E107" s="37" t="s">
        <v>413</v>
      </c>
    </row>
    <row r="108" spans="1:18" x14ac:dyDescent="0.2">
      <c r="A108" s="24" t="s">
        <v>45</v>
      </c>
      <c r="B108" s="28" t="s">
        <v>216</v>
      </c>
      <c r="C108" s="28" t="s">
        <v>226</v>
      </c>
      <c r="D108" s="24" t="s">
        <v>47</v>
      </c>
      <c r="E108" s="29" t="s">
        <v>227</v>
      </c>
      <c r="F108" s="30" t="s">
        <v>49</v>
      </c>
      <c r="G108" s="31">
        <v>9030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8" ht="25.5" x14ac:dyDescent="0.2">
      <c r="A109" s="34" t="s">
        <v>50</v>
      </c>
      <c r="E109" s="35" t="s">
        <v>228</v>
      </c>
    </row>
    <row r="110" spans="1:18" x14ac:dyDescent="0.2">
      <c r="A110" s="38" t="s">
        <v>52</v>
      </c>
      <c r="E110" s="37" t="s">
        <v>414</v>
      </c>
    </row>
    <row r="111" spans="1:18" x14ac:dyDescent="0.2">
      <c r="A111" s="24" t="s">
        <v>45</v>
      </c>
      <c r="B111" s="28" t="s">
        <v>221</v>
      </c>
      <c r="C111" s="28" t="s">
        <v>231</v>
      </c>
      <c r="D111" s="24" t="s">
        <v>47</v>
      </c>
      <c r="E111" s="29" t="s">
        <v>232</v>
      </c>
      <c r="F111" s="30" t="s">
        <v>49</v>
      </c>
      <c r="G111" s="31">
        <v>17587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8" ht="25.5" x14ac:dyDescent="0.2">
      <c r="A112" s="34" t="s">
        <v>50</v>
      </c>
      <c r="E112" s="35" t="s">
        <v>233</v>
      </c>
    </row>
    <row r="113" spans="1:18" ht="25.5" x14ac:dyDescent="0.2">
      <c r="A113" s="38" t="s">
        <v>52</v>
      </c>
      <c r="E113" s="37" t="s">
        <v>415</v>
      </c>
    </row>
    <row r="114" spans="1:18" x14ac:dyDescent="0.2">
      <c r="A114" s="24" t="s">
        <v>45</v>
      </c>
      <c r="B114" s="28" t="s">
        <v>225</v>
      </c>
      <c r="C114" s="28" t="s">
        <v>236</v>
      </c>
      <c r="D114" s="24" t="s">
        <v>47</v>
      </c>
      <c r="E114" s="29" t="s">
        <v>237</v>
      </c>
      <c r="F114" s="30" t="s">
        <v>49</v>
      </c>
      <c r="G114" s="31">
        <v>8772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8" ht="25.5" x14ac:dyDescent="0.2">
      <c r="A115" s="34" t="s">
        <v>50</v>
      </c>
      <c r="E115" s="35" t="s">
        <v>238</v>
      </c>
    </row>
    <row r="116" spans="1:18" x14ac:dyDescent="0.2">
      <c r="A116" s="38" t="s">
        <v>52</v>
      </c>
      <c r="E116" s="37" t="s">
        <v>416</v>
      </c>
    </row>
    <row r="117" spans="1:18" ht="25.5" x14ac:dyDescent="0.2">
      <c r="A117" s="24" t="s">
        <v>45</v>
      </c>
      <c r="B117" s="28" t="s">
        <v>230</v>
      </c>
      <c r="C117" s="28" t="s">
        <v>241</v>
      </c>
      <c r="D117" s="24" t="s">
        <v>47</v>
      </c>
      <c r="E117" s="29" t="s">
        <v>242</v>
      </c>
      <c r="F117" s="30" t="s">
        <v>49</v>
      </c>
      <c r="G117" s="31">
        <v>8901</v>
      </c>
      <c r="H117" s="32">
        <v>0</v>
      </c>
      <c r="I117" s="33">
        <f>ROUND(ROUND(H117,2)*ROUND(G117,3),2)</f>
        <v>0</v>
      </c>
      <c r="O117">
        <f>(I117*21)/100</f>
        <v>0</v>
      </c>
      <c r="P117" t="s">
        <v>23</v>
      </c>
    </row>
    <row r="118" spans="1:18" ht="25.5" x14ac:dyDescent="0.2">
      <c r="A118" s="34" t="s">
        <v>50</v>
      </c>
      <c r="E118" s="35" t="s">
        <v>243</v>
      </c>
    </row>
    <row r="119" spans="1:18" x14ac:dyDescent="0.2">
      <c r="A119" s="38" t="s">
        <v>52</v>
      </c>
      <c r="E119" s="37" t="s">
        <v>417</v>
      </c>
    </row>
    <row r="120" spans="1:18" x14ac:dyDescent="0.2">
      <c r="A120" s="24" t="s">
        <v>45</v>
      </c>
      <c r="B120" s="28" t="s">
        <v>235</v>
      </c>
      <c r="C120" s="28" t="s">
        <v>246</v>
      </c>
      <c r="D120" s="24" t="s">
        <v>47</v>
      </c>
      <c r="E120" s="29" t="s">
        <v>247</v>
      </c>
      <c r="F120" s="30" t="s">
        <v>49</v>
      </c>
      <c r="G120" s="31">
        <v>8600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4" t="s">
        <v>50</v>
      </c>
      <c r="E121" s="35" t="s">
        <v>248</v>
      </c>
    </row>
    <row r="122" spans="1:18" x14ac:dyDescent="0.2">
      <c r="A122" s="38" t="s">
        <v>52</v>
      </c>
      <c r="E122" s="37" t="s">
        <v>418</v>
      </c>
    </row>
    <row r="123" spans="1:18" x14ac:dyDescent="0.2">
      <c r="A123" s="24" t="s">
        <v>45</v>
      </c>
      <c r="B123" s="28" t="s">
        <v>240</v>
      </c>
      <c r="C123" s="28" t="s">
        <v>251</v>
      </c>
      <c r="D123" s="24" t="s">
        <v>47</v>
      </c>
      <c r="E123" s="29" t="s">
        <v>252</v>
      </c>
      <c r="F123" s="30" t="s">
        <v>49</v>
      </c>
      <c r="G123" s="31">
        <v>8600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8" x14ac:dyDescent="0.2">
      <c r="A124" s="34" t="s">
        <v>50</v>
      </c>
      <c r="E124" s="35" t="s">
        <v>253</v>
      </c>
    </row>
    <row r="125" spans="1:18" x14ac:dyDescent="0.2">
      <c r="A125" s="36" t="s">
        <v>52</v>
      </c>
      <c r="E125" s="37" t="s">
        <v>418</v>
      </c>
    </row>
    <row r="126" spans="1:18" ht="12.75" customHeight="1" x14ac:dyDescent="0.2">
      <c r="A126" s="12" t="s">
        <v>43</v>
      </c>
      <c r="B126" s="12"/>
      <c r="C126" s="40" t="s">
        <v>100</v>
      </c>
      <c r="D126" s="12"/>
      <c r="E126" s="26" t="s">
        <v>258</v>
      </c>
      <c r="F126" s="12"/>
      <c r="G126" s="12"/>
      <c r="H126" s="12"/>
      <c r="I126" s="41">
        <f>0+Q126</f>
        <v>0</v>
      </c>
      <c r="O126">
        <f>0+R126</f>
        <v>0</v>
      </c>
      <c r="Q126">
        <f>0+I127</f>
        <v>0</v>
      </c>
      <c r="R126">
        <f>0+O127</f>
        <v>0</v>
      </c>
    </row>
    <row r="127" spans="1:18" x14ac:dyDescent="0.2">
      <c r="A127" s="24" t="s">
        <v>45</v>
      </c>
      <c r="B127" s="28" t="s">
        <v>245</v>
      </c>
      <c r="C127" s="28" t="s">
        <v>264</v>
      </c>
      <c r="D127" s="24" t="s">
        <v>47</v>
      </c>
      <c r="E127" s="29" t="s">
        <v>265</v>
      </c>
      <c r="F127" s="30" t="s">
        <v>56</v>
      </c>
      <c r="G127" s="31">
        <v>9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34" t="s">
        <v>50</v>
      </c>
      <c r="E128" s="35" t="s">
        <v>266</v>
      </c>
    </row>
    <row r="129" spans="1:18" x14ac:dyDescent="0.2">
      <c r="A129" s="36" t="s">
        <v>52</v>
      </c>
      <c r="E129" s="37" t="s">
        <v>419</v>
      </c>
    </row>
    <row r="130" spans="1:18" ht="12.75" customHeight="1" x14ac:dyDescent="0.2">
      <c r="A130" s="12" t="s">
        <v>43</v>
      </c>
      <c r="B130" s="12"/>
      <c r="C130" s="40" t="s">
        <v>40</v>
      </c>
      <c r="D130" s="12"/>
      <c r="E130" s="26" t="s">
        <v>282</v>
      </c>
      <c r="F130" s="12"/>
      <c r="G130" s="12"/>
      <c r="H130" s="12"/>
      <c r="I130" s="41">
        <f>0+Q130</f>
        <v>0</v>
      </c>
      <c r="O130">
        <f>0+R130</f>
        <v>0</v>
      </c>
      <c r="Q130">
        <f>0+I131+I134+I137</f>
        <v>0</v>
      </c>
      <c r="R130">
        <f>0+O131+O134+O137</f>
        <v>0</v>
      </c>
    </row>
    <row r="131" spans="1:18" ht="25.5" x14ac:dyDescent="0.2">
      <c r="A131" s="24" t="s">
        <v>45</v>
      </c>
      <c r="B131" s="28" t="s">
        <v>250</v>
      </c>
      <c r="C131" s="28" t="s">
        <v>284</v>
      </c>
      <c r="D131" s="24" t="s">
        <v>47</v>
      </c>
      <c r="E131" s="29" t="s">
        <v>285</v>
      </c>
      <c r="F131" s="30" t="s">
        <v>158</v>
      </c>
      <c r="G131" s="31">
        <v>660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34" t="s">
        <v>50</v>
      </c>
      <c r="E132" s="35" t="s">
        <v>286</v>
      </c>
    </row>
    <row r="133" spans="1:18" x14ac:dyDescent="0.2">
      <c r="A133" s="38" t="s">
        <v>52</v>
      </c>
      <c r="E133" s="37" t="s">
        <v>420</v>
      </c>
    </row>
    <row r="134" spans="1:18" x14ac:dyDescent="0.2">
      <c r="A134" s="24" t="s">
        <v>45</v>
      </c>
      <c r="B134" s="28" t="s">
        <v>254</v>
      </c>
      <c r="C134" s="28" t="s">
        <v>362</v>
      </c>
      <c r="D134" s="24" t="s">
        <v>47</v>
      </c>
      <c r="E134" s="29" t="s">
        <v>363</v>
      </c>
      <c r="F134" s="30" t="s">
        <v>158</v>
      </c>
      <c r="G134" s="31">
        <v>109</v>
      </c>
      <c r="H134" s="32">
        <v>0</v>
      </c>
      <c r="I134" s="33">
        <f>ROUND(ROUND(H134,2)*ROUND(G134,3),2)</f>
        <v>0</v>
      </c>
      <c r="O134">
        <f>(I134*21)/100</f>
        <v>0</v>
      </c>
      <c r="P134" t="s">
        <v>23</v>
      </c>
    </row>
    <row r="135" spans="1:18" ht="102" x14ac:dyDescent="0.2">
      <c r="A135" s="34" t="s">
        <v>50</v>
      </c>
      <c r="E135" s="35" t="s">
        <v>364</v>
      </c>
    </row>
    <row r="136" spans="1:18" ht="51" x14ac:dyDescent="0.2">
      <c r="A136" s="38" t="s">
        <v>52</v>
      </c>
      <c r="E136" s="37" t="s">
        <v>421</v>
      </c>
    </row>
    <row r="137" spans="1:18" ht="25.5" x14ac:dyDescent="0.2">
      <c r="A137" s="24" t="s">
        <v>45</v>
      </c>
      <c r="B137" s="28" t="s">
        <v>259</v>
      </c>
      <c r="C137" s="28" t="s">
        <v>298</v>
      </c>
      <c r="D137" s="24" t="s">
        <v>47</v>
      </c>
      <c r="E137" s="29" t="s">
        <v>299</v>
      </c>
      <c r="F137" s="30" t="s">
        <v>158</v>
      </c>
      <c r="G137" s="31">
        <v>660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34" t="s">
        <v>50</v>
      </c>
      <c r="E138" s="35" t="s">
        <v>300</v>
      </c>
    </row>
    <row r="139" spans="1:18" ht="89.25" x14ac:dyDescent="0.2">
      <c r="A139" s="36" t="s">
        <v>52</v>
      </c>
      <c r="E139" s="37" t="s">
        <v>422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0+O8+O12+O64+O101+O135+O139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423</v>
      </c>
      <c r="I3" s="39">
        <f>0+I8+I12+I64+I101+I135+I139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423</v>
      </c>
      <c r="D4" s="2"/>
      <c r="E4" s="20" t="s">
        <v>424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13769.73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425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0+I13+I16+I19+I22+I25+I28+I31+I34+I37+I40+I43+I46+I49+I52+I55+I58+I61</f>
        <v>0</v>
      </c>
      <c r="R12">
        <f>0+O13+O16+O19+O22+O25+O28+O31+O34+O37+O40+O43+O46+O49+O52+O55+O58+O61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35.64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426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64.8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427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42.12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428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8639.25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429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8639.25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429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42086.9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430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7427.1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431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544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432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142.56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433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34085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434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7427.1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435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6015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436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544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437</v>
      </c>
    </row>
    <row r="52" spans="1:18" x14ac:dyDescent="0.2">
      <c r="A52" s="24" t="s">
        <v>45</v>
      </c>
      <c r="B52" s="28" t="s">
        <v>131</v>
      </c>
      <c r="C52" s="28" t="s">
        <v>323</v>
      </c>
      <c r="D52" s="24" t="s">
        <v>47</v>
      </c>
      <c r="E52" s="29" t="s">
        <v>324</v>
      </c>
      <c r="F52" s="30" t="s">
        <v>49</v>
      </c>
      <c r="G52" s="31">
        <v>2427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47</v>
      </c>
    </row>
    <row r="54" spans="1:18" x14ac:dyDescent="0.2">
      <c r="A54" s="38" t="s">
        <v>52</v>
      </c>
      <c r="E54" s="37" t="s">
        <v>438</v>
      </c>
    </row>
    <row r="55" spans="1:18" x14ac:dyDescent="0.2">
      <c r="A55" s="24" t="s">
        <v>45</v>
      </c>
      <c r="B55" s="28" t="s">
        <v>135</v>
      </c>
      <c r="C55" s="28" t="s">
        <v>136</v>
      </c>
      <c r="D55" s="24" t="s">
        <v>47</v>
      </c>
      <c r="E55" s="29" t="s">
        <v>137</v>
      </c>
      <c r="F55" s="30" t="s">
        <v>49</v>
      </c>
      <c r="G55" s="31">
        <v>21733.332999999999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x14ac:dyDescent="0.2">
      <c r="A56" s="34" t="s">
        <v>50</v>
      </c>
      <c r="E56" s="35" t="s">
        <v>383</v>
      </c>
    </row>
    <row r="57" spans="1:18" ht="25.5" x14ac:dyDescent="0.2">
      <c r="A57" s="38" t="s">
        <v>52</v>
      </c>
      <c r="E57" s="37" t="s">
        <v>439</v>
      </c>
    </row>
    <row r="58" spans="1:18" x14ac:dyDescent="0.2">
      <c r="A58" s="24" t="s">
        <v>45</v>
      </c>
      <c r="B58" s="28" t="s">
        <v>139</v>
      </c>
      <c r="C58" s="28" t="s">
        <v>140</v>
      </c>
      <c r="D58" s="24" t="s">
        <v>47</v>
      </c>
      <c r="E58" s="29" t="s">
        <v>141</v>
      </c>
      <c r="F58" s="30" t="s">
        <v>79</v>
      </c>
      <c r="G58" s="31">
        <v>3260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25.5" x14ac:dyDescent="0.2">
      <c r="A59" s="34" t="s">
        <v>50</v>
      </c>
      <c r="E59" s="35" t="s">
        <v>142</v>
      </c>
    </row>
    <row r="60" spans="1:18" x14ac:dyDescent="0.2">
      <c r="A60" s="38" t="s">
        <v>52</v>
      </c>
      <c r="E60" s="37" t="s">
        <v>440</v>
      </c>
    </row>
    <row r="61" spans="1:18" x14ac:dyDescent="0.2">
      <c r="A61" s="24" t="s">
        <v>45</v>
      </c>
      <c r="B61" s="28" t="s">
        <v>144</v>
      </c>
      <c r="C61" s="28" t="s">
        <v>145</v>
      </c>
      <c r="D61" s="24" t="s">
        <v>47</v>
      </c>
      <c r="E61" s="29" t="s">
        <v>146</v>
      </c>
      <c r="F61" s="30" t="s">
        <v>49</v>
      </c>
      <c r="G61" s="31">
        <v>21733.332999999999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8" ht="51" x14ac:dyDescent="0.2">
      <c r="A62" s="34" t="s">
        <v>50</v>
      </c>
      <c r="E62" s="35" t="s">
        <v>147</v>
      </c>
    </row>
    <row r="63" spans="1:18" x14ac:dyDescent="0.2">
      <c r="A63" s="36" t="s">
        <v>52</v>
      </c>
      <c r="E63" s="37" t="s">
        <v>441</v>
      </c>
    </row>
    <row r="64" spans="1:18" ht="12.75" customHeight="1" x14ac:dyDescent="0.2">
      <c r="A64" s="12" t="s">
        <v>43</v>
      </c>
      <c r="B64" s="12"/>
      <c r="C64" s="40" t="s">
        <v>23</v>
      </c>
      <c r="D64" s="12"/>
      <c r="E64" s="26" t="s">
        <v>149</v>
      </c>
      <c r="F64" s="12"/>
      <c r="G64" s="12"/>
      <c r="H64" s="12"/>
      <c r="I64" s="41">
        <f>0+Q64</f>
        <v>0</v>
      </c>
      <c r="O64">
        <f>0+R64</f>
        <v>0</v>
      </c>
      <c r="Q64">
        <f>0+I65+I68+I71+I74+I77+I80+I83+I86+I89+I92+I95+I98</f>
        <v>0</v>
      </c>
      <c r="R64">
        <f>0+O65+O68+O71+O74+O77+O80+O83+O86+O89+O92+O95+O98</f>
        <v>0</v>
      </c>
    </row>
    <row r="65" spans="1:16" x14ac:dyDescent="0.2">
      <c r="A65" s="24" t="s">
        <v>45</v>
      </c>
      <c r="B65" s="28" t="s">
        <v>150</v>
      </c>
      <c r="C65" s="28" t="s">
        <v>391</v>
      </c>
      <c r="D65" s="24" t="s">
        <v>47</v>
      </c>
      <c r="E65" s="29" t="s">
        <v>392</v>
      </c>
      <c r="F65" s="30" t="s">
        <v>79</v>
      </c>
      <c r="G65" s="31">
        <v>245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50</v>
      </c>
      <c r="E66" s="35" t="s">
        <v>442</v>
      </c>
    </row>
    <row r="67" spans="1:16" x14ac:dyDescent="0.2">
      <c r="A67" s="38" t="s">
        <v>52</v>
      </c>
      <c r="E67" s="37" t="s">
        <v>443</v>
      </c>
    </row>
    <row r="68" spans="1:16" x14ac:dyDescent="0.2">
      <c r="A68" s="24" t="s">
        <v>45</v>
      </c>
      <c r="B68" s="28" t="s">
        <v>155</v>
      </c>
      <c r="C68" s="28" t="s">
        <v>151</v>
      </c>
      <c r="D68" s="24" t="s">
        <v>47</v>
      </c>
      <c r="E68" s="29" t="s">
        <v>152</v>
      </c>
      <c r="F68" s="30" t="s">
        <v>49</v>
      </c>
      <c r="G68" s="31">
        <v>1188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34" t="s">
        <v>50</v>
      </c>
      <c r="E69" s="35" t="s">
        <v>153</v>
      </c>
    </row>
    <row r="70" spans="1:16" x14ac:dyDescent="0.2">
      <c r="A70" s="38" t="s">
        <v>52</v>
      </c>
      <c r="E70" s="37" t="s">
        <v>444</v>
      </c>
    </row>
    <row r="71" spans="1:16" x14ac:dyDescent="0.2">
      <c r="A71" s="24" t="s">
        <v>45</v>
      </c>
      <c r="B71" s="28" t="s">
        <v>161</v>
      </c>
      <c r="C71" s="28" t="s">
        <v>156</v>
      </c>
      <c r="D71" s="24" t="s">
        <v>47</v>
      </c>
      <c r="E71" s="29" t="s">
        <v>157</v>
      </c>
      <c r="F71" s="30" t="s">
        <v>158</v>
      </c>
      <c r="G71" s="31">
        <v>1485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ht="25.5" x14ac:dyDescent="0.2">
      <c r="A72" s="34" t="s">
        <v>50</v>
      </c>
      <c r="E72" s="35" t="s">
        <v>159</v>
      </c>
    </row>
    <row r="73" spans="1:16" x14ac:dyDescent="0.2">
      <c r="A73" s="38" t="s">
        <v>52</v>
      </c>
      <c r="E73" s="37" t="s">
        <v>445</v>
      </c>
    </row>
    <row r="74" spans="1:16" x14ac:dyDescent="0.2">
      <c r="A74" s="24" t="s">
        <v>45</v>
      </c>
      <c r="B74" s="28" t="s">
        <v>166</v>
      </c>
      <c r="C74" s="28" t="s">
        <v>397</v>
      </c>
      <c r="D74" s="24" t="s">
        <v>47</v>
      </c>
      <c r="E74" s="29" t="s">
        <v>398</v>
      </c>
      <c r="F74" s="30" t="s">
        <v>49</v>
      </c>
      <c r="G74" s="31">
        <v>490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50</v>
      </c>
      <c r="E75" s="35" t="s">
        <v>47</v>
      </c>
    </row>
    <row r="76" spans="1:16" x14ac:dyDescent="0.2">
      <c r="A76" s="38" t="s">
        <v>52</v>
      </c>
      <c r="E76" s="37" t="s">
        <v>446</v>
      </c>
    </row>
    <row r="77" spans="1:16" x14ac:dyDescent="0.2">
      <c r="A77" s="24" t="s">
        <v>45</v>
      </c>
      <c r="B77" s="28" t="s">
        <v>172</v>
      </c>
      <c r="C77" s="28" t="s">
        <v>167</v>
      </c>
      <c r="D77" s="24" t="s">
        <v>168</v>
      </c>
      <c r="E77" s="29" t="s">
        <v>169</v>
      </c>
      <c r="F77" s="30" t="s">
        <v>49</v>
      </c>
      <c r="G77" s="31">
        <v>14186.666999999999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ht="25.5" x14ac:dyDescent="0.2">
      <c r="A78" s="34" t="s">
        <v>50</v>
      </c>
      <c r="E78" s="35" t="s">
        <v>337</v>
      </c>
    </row>
    <row r="79" spans="1:16" x14ac:dyDescent="0.2">
      <c r="A79" s="38" t="s">
        <v>52</v>
      </c>
      <c r="E79" s="37" t="s">
        <v>447</v>
      </c>
    </row>
    <row r="80" spans="1:16" x14ac:dyDescent="0.2">
      <c r="A80" s="24" t="s">
        <v>45</v>
      </c>
      <c r="B80" s="28" t="s">
        <v>176</v>
      </c>
      <c r="C80" s="28" t="s">
        <v>167</v>
      </c>
      <c r="D80" s="24" t="s">
        <v>173</v>
      </c>
      <c r="E80" s="29" t="s">
        <v>169</v>
      </c>
      <c r="F80" s="30" t="s">
        <v>49</v>
      </c>
      <c r="G80" s="31">
        <v>3553.3330000000001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6" ht="25.5" x14ac:dyDescent="0.2">
      <c r="A81" s="34" t="s">
        <v>50</v>
      </c>
      <c r="E81" s="35" t="s">
        <v>401</v>
      </c>
    </row>
    <row r="82" spans="1:16" x14ac:dyDescent="0.2">
      <c r="A82" s="38" t="s">
        <v>52</v>
      </c>
      <c r="E82" s="37" t="s">
        <v>448</v>
      </c>
    </row>
    <row r="83" spans="1:16" x14ac:dyDescent="0.2">
      <c r="A83" s="24" t="s">
        <v>45</v>
      </c>
      <c r="B83" s="28" t="s">
        <v>181</v>
      </c>
      <c r="C83" s="28" t="s">
        <v>167</v>
      </c>
      <c r="D83" s="24" t="s">
        <v>403</v>
      </c>
      <c r="E83" s="29" t="s">
        <v>169</v>
      </c>
      <c r="F83" s="30" t="s">
        <v>49</v>
      </c>
      <c r="G83" s="31">
        <v>3754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6" ht="25.5" x14ac:dyDescent="0.2">
      <c r="A84" s="34" t="s">
        <v>50</v>
      </c>
      <c r="E84" s="35" t="s">
        <v>339</v>
      </c>
    </row>
    <row r="85" spans="1:16" x14ac:dyDescent="0.2">
      <c r="A85" s="38" t="s">
        <v>52</v>
      </c>
      <c r="E85" s="37" t="s">
        <v>449</v>
      </c>
    </row>
    <row r="86" spans="1:16" ht="25.5" x14ac:dyDescent="0.2">
      <c r="A86" s="24" t="s">
        <v>45</v>
      </c>
      <c r="B86" s="28" t="s">
        <v>184</v>
      </c>
      <c r="C86" s="28" t="s">
        <v>177</v>
      </c>
      <c r="D86" s="24" t="s">
        <v>168</v>
      </c>
      <c r="E86" s="29" t="s">
        <v>178</v>
      </c>
      <c r="F86" s="30" t="s">
        <v>49</v>
      </c>
      <c r="G86" s="31">
        <v>28373.332999999999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50</v>
      </c>
      <c r="E87" s="35" t="s">
        <v>341</v>
      </c>
    </row>
    <row r="88" spans="1:16" ht="25.5" x14ac:dyDescent="0.2">
      <c r="A88" s="38" t="s">
        <v>52</v>
      </c>
      <c r="E88" s="37" t="s">
        <v>450</v>
      </c>
    </row>
    <row r="89" spans="1:16" ht="25.5" x14ac:dyDescent="0.2">
      <c r="A89" s="24" t="s">
        <v>45</v>
      </c>
      <c r="B89" s="28" t="s">
        <v>189</v>
      </c>
      <c r="C89" s="28" t="s">
        <v>177</v>
      </c>
      <c r="D89" s="24" t="s">
        <v>173</v>
      </c>
      <c r="E89" s="29" t="s">
        <v>178</v>
      </c>
      <c r="F89" s="30" t="s">
        <v>49</v>
      </c>
      <c r="G89" s="31">
        <v>14213.333000000001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4" t="s">
        <v>50</v>
      </c>
      <c r="E90" s="35" t="s">
        <v>407</v>
      </c>
    </row>
    <row r="91" spans="1:16" ht="25.5" x14ac:dyDescent="0.2">
      <c r="A91" s="38" t="s">
        <v>52</v>
      </c>
      <c r="E91" s="37" t="s">
        <v>451</v>
      </c>
    </row>
    <row r="92" spans="1:16" ht="25.5" x14ac:dyDescent="0.2">
      <c r="A92" s="24" t="s">
        <v>45</v>
      </c>
      <c r="B92" s="28" t="s">
        <v>193</v>
      </c>
      <c r="C92" s="28" t="s">
        <v>177</v>
      </c>
      <c r="D92" s="24" t="s">
        <v>403</v>
      </c>
      <c r="E92" s="29" t="s">
        <v>178</v>
      </c>
      <c r="F92" s="30" t="s">
        <v>49</v>
      </c>
      <c r="G92" s="31">
        <v>15016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34" t="s">
        <v>50</v>
      </c>
      <c r="E93" s="35" t="s">
        <v>343</v>
      </c>
    </row>
    <row r="94" spans="1:16" x14ac:dyDescent="0.2">
      <c r="A94" s="38" t="s">
        <v>52</v>
      </c>
      <c r="E94" s="37" t="s">
        <v>452</v>
      </c>
    </row>
    <row r="95" spans="1:16" x14ac:dyDescent="0.2">
      <c r="A95" s="24" t="s">
        <v>45</v>
      </c>
      <c r="B95" s="28" t="s">
        <v>197</v>
      </c>
      <c r="C95" s="28" t="s">
        <v>185</v>
      </c>
      <c r="D95" s="24" t="s">
        <v>47</v>
      </c>
      <c r="E95" s="29" t="s">
        <v>186</v>
      </c>
      <c r="F95" s="30" t="s">
        <v>49</v>
      </c>
      <c r="G95" s="31">
        <v>12320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34" t="s">
        <v>50</v>
      </c>
      <c r="E96" s="35" t="s">
        <v>47</v>
      </c>
    </row>
    <row r="97" spans="1:18" x14ac:dyDescent="0.2">
      <c r="A97" s="38" t="s">
        <v>52</v>
      </c>
      <c r="E97" s="37" t="s">
        <v>453</v>
      </c>
    </row>
    <row r="98" spans="1:18" x14ac:dyDescent="0.2">
      <c r="A98" s="24" t="s">
        <v>45</v>
      </c>
      <c r="B98" s="28" t="s">
        <v>201</v>
      </c>
      <c r="C98" s="28" t="s">
        <v>346</v>
      </c>
      <c r="D98" s="24" t="s">
        <v>47</v>
      </c>
      <c r="E98" s="29" t="s">
        <v>347</v>
      </c>
      <c r="F98" s="30" t="s">
        <v>49</v>
      </c>
      <c r="G98" s="31">
        <v>15119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34" t="s">
        <v>50</v>
      </c>
      <c r="E99" s="35" t="s">
        <v>348</v>
      </c>
    </row>
    <row r="100" spans="1:18" ht="51" x14ac:dyDescent="0.2">
      <c r="A100" s="36" t="s">
        <v>52</v>
      </c>
      <c r="E100" s="37" t="s">
        <v>454</v>
      </c>
    </row>
    <row r="101" spans="1:18" ht="12.75" customHeight="1" x14ac:dyDescent="0.2">
      <c r="A101" s="12" t="s">
        <v>43</v>
      </c>
      <c r="B101" s="12"/>
      <c r="C101" s="40" t="s">
        <v>35</v>
      </c>
      <c r="D101" s="12"/>
      <c r="E101" s="26" t="s">
        <v>205</v>
      </c>
      <c r="F101" s="12"/>
      <c r="G101" s="12"/>
      <c r="H101" s="12"/>
      <c r="I101" s="41">
        <f>0+Q101</f>
        <v>0</v>
      </c>
      <c r="O101">
        <f>0+R101</f>
        <v>0</v>
      </c>
      <c r="Q101">
        <f>0+I102+I105+I108+I111+I114+I117+I120+I123+I126+I129+I132</f>
        <v>0</v>
      </c>
      <c r="R101">
        <f>0+O102+O105+O108+O111+O114+O117+O120+O123+O126+O129+O132</f>
        <v>0</v>
      </c>
    </row>
    <row r="102" spans="1:18" x14ac:dyDescent="0.2">
      <c r="A102" s="24" t="s">
        <v>45</v>
      </c>
      <c r="B102" s="28" t="s">
        <v>206</v>
      </c>
      <c r="C102" s="28" t="s">
        <v>207</v>
      </c>
      <c r="D102" s="24" t="s">
        <v>47</v>
      </c>
      <c r="E102" s="29" t="s">
        <v>208</v>
      </c>
      <c r="F102" s="30" t="s">
        <v>49</v>
      </c>
      <c r="G102" s="31">
        <v>11635.125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ht="25.5" x14ac:dyDescent="0.2">
      <c r="A103" s="34" t="s">
        <v>50</v>
      </c>
      <c r="E103" s="35" t="s">
        <v>209</v>
      </c>
    </row>
    <row r="104" spans="1:18" x14ac:dyDescent="0.2">
      <c r="A104" s="38" t="s">
        <v>52</v>
      </c>
      <c r="E104" s="37" t="s">
        <v>455</v>
      </c>
    </row>
    <row r="105" spans="1:18" x14ac:dyDescent="0.2">
      <c r="A105" s="24" t="s">
        <v>45</v>
      </c>
      <c r="B105" s="28" t="s">
        <v>211</v>
      </c>
      <c r="C105" s="28" t="s">
        <v>212</v>
      </c>
      <c r="D105" s="24" t="s">
        <v>47</v>
      </c>
      <c r="E105" s="29" t="s">
        <v>213</v>
      </c>
      <c r="F105" s="30" t="s">
        <v>49</v>
      </c>
      <c r="G105" s="31">
        <v>56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8" x14ac:dyDescent="0.2">
      <c r="A106" s="34" t="s">
        <v>50</v>
      </c>
      <c r="E106" s="35" t="s">
        <v>214</v>
      </c>
    </row>
    <row r="107" spans="1:18" x14ac:dyDescent="0.2">
      <c r="A107" s="38" t="s">
        <v>52</v>
      </c>
      <c r="E107" s="37" t="s">
        <v>456</v>
      </c>
    </row>
    <row r="108" spans="1:18" x14ac:dyDescent="0.2">
      <c r="A108" s="24" t="s">
        <v>45</v>
      </c>
      <c r="B108" s="28" t="s">
        <v>216</v>
      </c>
      <c r="C108" s="28" t="s">
        <v>217</v>
      </c>
      <c r="D108" s="24" t="s">
        <v>47</v>
      </c>
      <c r="E108" s="29" t="s">
        <v>218</v>
      </c>
      <c r="F108" s="30" t="s">
        <v>49</v>
      </c>
      <c r="G108" s="31">
        <v>12399.875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8" ht="25.5" x14ac:dyDescent="0.2">
      <c r="A109" s="34" t="s">
        <v>50</v>
      </c>
      <c r="E109" s="35" t="s">
        <v>219</v>
      </c>
    </row>
    <row r="110" spans="1:18" x14ac:dyDescent="0.2">
      <c r="A110" s="38" t="s">
        <v>52</v>
      </c>
      <c r="E110" s="37" t="s">
        <v>457</v>
      </c>
    </row>
    <row r="111" spans="1:18" x14ac:dyDescent="0.2">
      <c r="A111" s="24" t="s">
        <v>45</v>
      </c>
      <c r="B111" s="28" t="s">
        <v>221</v>
      </c>
      <c r="C111" s="28" t="s">
        <v>222</v>
      </c>
      <c r="D111" s="24" t="s">
        <v>47</v>
      </c>
      <c r="E111" s="29" t="s">
        <v>223</v>
      </c>
      <c r="F111" s="30" t="s">
        <v>79</v>
      </c>
      <c r="G111" s="31">
        <v>206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8" x14ac:dyDescent="0.2">
      <c r="A112" s="34" t="s">
        <v>50</v>
      </c>
      <c r="E112" s="35" t="s">
        <v>47</v>
      </c>
    </row>
    <row r="113" spans="1:16" ht="25.5" x14ac:dyDescent="0.2">
      <c r="A113" s="38" t="s">
        <v>52</v>
      </c>
      <c r="E113" s="37" t="s">
        <v>458</v>
      </c>
    </row>
    <row r="114" spans="1:16" x14ac:dyDescent="0.2">
      <c r="A114" s="24" t="s">
        <v>45</v>
      </c>
      <c r="B114" s="28" t="s">
        <v>225</v>
      </c>
      <c r="C114" s="28" t="s">
        <v>226</v>
      </c>
      <c r="D114" s="24" t="s">
        <v>47</v>
      </c>
      <c r="E114" s="29" t="s">
        <v>227</v>
      </c>
      <c r="F114" s="30" t="s">
        <v>49</v>
      </c>
      <c r="G114" s="31">
        <v>11471.25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6" ht="25.5" x14ac:dyDescent="0.2">
      <c r="A115" s="34" t="s">
        <v>50</v>
      </c>
      <c r="E115" s="35" t="s">
        <v>228</v>
      </c>
    </row>
    <row r="116" spans="1:16" x14ac:dyDescent="0.2">
      <c r="A116" s="38" t="s">
        <v>52</v>
      </c>
      <c r="E116" s="37" t="s">
        <v>459</v>
      </c>
    </row>
    <row r="117" spans="1:16" x14ac:dyDescent="0.2">
      <c r="A117" s="24" t="s">
        <v>45</v>
      </c>
      <c r="B117" s="28" t="s">
        <v>230</v>
      </c>
      <c r="C117" s="28" t="s">
        <v>231</v>
      </c>
      <c r="D117" s="24" t="s">
        <v>47</v>
      </c>
      <c r="E117" s="29" t="s">
        <v>232</v>
      </c>
      <c r="F117" s="30" t="s">
        <v>49</v>
      </c>
      <c r="G117" s="31">
        <v>22341.625</v>
      </c>
      <c r="H117" s="32">
        <v>0</v>
      </c>
      <c r="I117" s="33">
        <f>ROUND(ROUND(H117,2)*ROUND(G117,3),2)</f>
        <v>0</v>
      </c>
      <c r="O117">
        <f>(I117*21)/100</f>
        <v>0</v>
      </c>
      <c r="P117" t="s">
        <v>23</v>
      </c>
    </row>
    <row r="118" spans="1:16" ht="25.5" x14ac:dyDescent="0.2">
      <c r="A118" s="34" t="s">
        <v>50</v>
      </c>
      <c r="E118" s="35" t="s">
        <v>233</v>
      </c>
    </row>
    <row r="119" spans="1:16" ht="25.5" x14ac:dyDescent="0.2">
      <c r="A119" s="38" t="s">
        <v>52</v>
      </c>
      <c r="E119" s="37" t="s">
        <v>460</v>
      </c>
    </row>
    <row r="120" spans="1:16" x14ac:dyDescent="0.2">
      <c r="A120" s="24" t="s">
        <v>45</v>
      </c>
      <c r="B120" s="28" t="s">
        <v>235</v>
      </c>
      <c r="C120" s="28" t="s">
        <v>236</v>
      </c>
      <c r="D120" s="24" t="s">
        <v>47</v>
      </c>
      <c r="E120" s="29" t="s">
        <v>237</v>
      </c>
      <c r="F120" s="30" t="s">
        <v>49</v>
      </c>
      <c r="G120" s="31">
        <v>11143.5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6" ht="25.5" x14ac:dyDescent="0.2">
      <c r="A121" s="34" t="s">
        <v>50</v>
      </c>
      <c r="E121" s="35" t="s">
        <v>238</v>
      </c>
    </row>
    <row r="122" spans="1:16" x14ac:dyDescent="0.2">
      <c r="A122" s="38" t="s">
        <v>52</v>
      </c>
      <c r="E122" s="37" t="s">
        <v>461</v>
      </c>
    </row>
    <row r="123" spans="1:16" ht="25.5" x14ac:dyDescent="0.2">
      <c r="A123" s="24" t="s">
        <v>45</v>
      </c>
      <c r="B123" s="28" t="s">
        <v>240</v>
      </c>
      <c r="C123" s="28" t="s">
        <v>241</v>
      </c>
      <c r="D123" s="24" t="s">
        <v>47</v>
      </c>
      <c r="E123" s="29" t="s">
        <v>242</v>
      </c>
      <c r="F123" s="30" t="s">
        <v>49</v>
      </c>
      <c r="G123" s="31">
        <v>11307.375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6" ht="25.5" x14ac:dyDescent="0.2">
      <c r="A124" s="34" t="s">
        <v>50</v>
      </c>
      <c r="E124" s="35" t="s">
        <v>243</v>
      </c>
    </row>
    <row r="125" spans="1:16" x14ac:dyDescent="0.2">
      <c r="A125" s="38" t="s">
        <v>52</v>
      </c>
      <c r="E125" s="37" t="s">
        <v>462</v>
      </c>
    </row>
    <row r="126" spans="1:16" x14ac:dyDescent="0.2">
      <c r="A126" s="24" t="s">
        <v>45</v>
      </c>
      <c r="B126" s="28" t="s">
        <v>245</v>
      </c>
      <c r="C126" s="28" t="s">
        <v>246</v>
      </c>
      <c r="D126" s="24" t="s">
        <v>47</v>
      </c>
      <c r="E126" s="29" t="s">
        <v>247</v>
      </c>
      <c r="F126" s="30" t="s">
        <v>49</v>
      </c>
      <c r="G126" s="31">
        <v>10925</v>
      </c>
      <c r="H126" s="32">
        <v>0</v>
      </c>
      <c r="I126" s="33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34" t="s">
        <v>50</v>
      </c>
      <c r="E127" s="35" t="s">
        <v>248</v>
      </c>
    </row>
    <row r="128" spans="1:16" x14ac:dyDescent="0.2">
      <c r="A128" s="38" t="s">
        <v>52</v>
      </c>
      <c r="E128" s="37" t="s">
        <v>463</v>
      </c>
    </row>
    <row r="129" spans="1:18" x14ac:dyDescent="0.2">
      <c r="A129" s="24" t="s">
        <v>45</v>
      </c>
      <c r="B129" s="28" t="s">
        <v>250</v>
      </c>
      <c r="C129" s="28" t="s">
        <v>251</v>
      </c>
      <c r="D129" s="24" t="s">
        <v>47</v>
      </c>
      <c r="E129" s="29" t="s">
        <v>252</v>
      </c>
      <c r="F129" s="30" t="s">
        <v>49</v>
      </c>
      <c r="G129" s="31">
        <v>10925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8" x14ac:dyDescent="0.2">
      <c r="A130" s="34" t="s">
        <v>50</v>
      </c>
      <c r="E130" s="35" t="s">
        <v>253</v>
      </c>
    </row>
    <row r="131" spans="1:18" x14ac:dyDescent="0.2">
      <c r="A131" s="38" t="s">
        <v>52</v>
      </c>
      <c r="E131" s="37" t="s">
        <v>463</v>
      </c>
    </row>
    <row r="132" spans="1:18" x14ac:dyDescent="0.2">
      <c r="A132" s="24" t="s">
        <v>45</v>
      </c>
      <c r="B132" s="28" t="s">
        <v>254</v>
      </c>
      <c r="C132" s="28" t="s">
        <v>255</v>
      </c>
      <c r="D132" s="24" t="s">
        <v>47</v>
      </c>
      <c r="E132" s="29" t="s">
        <v>256</v>
      </c>
      <c r="F132" s="30" t="s">
        <v>49</v>
      </c>
      <c r="G132" s="31">
        <v>56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8" x14ac:dyDescent="0.2">
      <c r="A133" s="34" t="s">
        <v>50</v>
      </c>
      <c r="E133" s="35" t="s">
        <v>257</v>
      </c>
    </row>
    <row r="134" spans="1:18" x14ac:dyDescent="0.2">
      <c r="A134" s="36" t="s">
        <v>52</v>
      </c>
      <c r="E134" s="37" t="s">
        <v>456</v>
      </c>
    </row>
    <row r="135" spans="1:18" ht="12.75" customHeight="1" x14ac:dyDescent="0.2">
      <c r="A135" s="12" t="s">
        <v>43</v>
      </c>
      <c r="B135" s="12"/>
      <c r="C135" s="40" t="s">
        <v>100</v>
      </c>
      <c r="D135" s="12"/>
      <c r="E135" s="26" t="s">
        <v>258</v>
      </c>
      <c r="F135" s="12"/>
      <c r="G135" s="12"/>
      <c r="H135" s="12"/>
      <c r="I135" s="41">
        <f>0+Q135</f>
        <v>0</v>
      </c>
      <c r="O135">
        <f>0+R135</f>
        <v>0</v>
      </c>
      <c r="Q135">
        <f>0+I136</f>
        <v>0</v>
      </c>
      <c r="R135">
        <f>0+O136</f>
        <v>0</v>
      </c>
    </row>
    <row r="136" spans="1:18" x14ac:dyDescent="0.2">
      <c r="A136" s="24" t="s">
        <v>45</v>
      </c>
      <c r="B136" s="28" t="s">
        <v>259</v>
      </c>
      <c r="C136" s="28" t="s">
        <v>264</v>
      </c>
      <c r="D136" s="24" t="s">
        <v>47</v>
      </c>
      <c r="E136" s="29" t="s">
        <v>265</v>
      </c>
      <c r="F136" s="30" t="s">
        <v>56</v>
      </c>
      <c r="G136" s="31">
        <v>15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34" t="s">
        <v>50</v>
      </c>
      <c r="E137" s="35" t="s">
        <v>266</v>
      </c>
    </row>
    <row r="138" spans="1:18" x14ac:dyDescent="0.2">
      <c r="A138" s="36" t="s">
        <v>52</v>
      </c>
      <c r="E138" s="37" t="s">
        <v>464</v>
      </c>
    </row>
    <row r="139" spans="1:18" ht="12.75" customHeight="1" x14ac:dyDescent="0.2">
      <c r="A139" s="12" t="s">
        <v>43</v>
      </c>
      <c r="B139" s="12"/>
      <c r="C139" s="40" t="s">
        <v>40</v>
      </c>
      <c r="D139" s="12"/>
      <c r="E139" s="26" t="s">
        <v>282</v>
      </c>
      <c r="F139" s="12"/>
      <c r="G139" s="12"/>
      <c r="H139" s="12"/>
      <c r="I139" s="41">
        <f>0+Q139</f>
        <v>0</v>
      </c>
      <c r="O139">
        <f>0+R139</f>
        <v>0</v>
      </c>
      <c r="Q139">
        <f>0+I140+I143+I146+I149</f>
        <v>0</v>
      </c>
      <c r="R139">
        <f>0+O140+O143+O146+O149</f>
        <v>0</v>
      </c>
    </row>
    <row r="140" spans="1:18" ht="25.5" x14ac:dyDescent="0.2">
      <c r="A140" s="24" t="s">
        <v>45</v>
      </c>
      <c r="B140" s="28" t="s">
        <v>263</v>
      </c>
      <c r="C140" s="28" t="s">
        <v>284</v>
      </c>
      <c r="D140" s="24" t="s">
        <v>47</v>
      </c>
      <c r="E140" s="29" t="s">
        <v>285</v>
      </c>
      <c r="F140" s="30" t="s">
        <v>158</v>
      </c>
      <c r="G140" s="31">
        <v>556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50</v>
      </c>
      <c r="E141" s="35" t="s">
        <v>286</v>
      </c>
    </row>
    <row r="142" spans="1:18" x14ac:dyDescent="0.2">
      <c r="A142" s="38" t="s">
        <v>52</v>
      </c>
      <c r="E142" s="37" t="s">
        <v>465</v>
      </c>
    </row>
    <row r="143" spans="1:18" x14ac:dyDescent="0.2">
      <c r="A143" s="24" t="s">
        <v>45</v>
      </c>
      <c r="B143" s="28" t="s">
        <v>268</v>
      </c>
      <c r="C143" s="28" t="s">
        <v>294</v>
      </c>
      <c r="D143" s="24" t="s">
        <v>47</v>
      </c>
      <c r="E143" s="29" t="s">
        <v>295</v>
      </c>
      <c r="F143" s="30" t="s">
        <v>158</v>
      </c>
      <c r="G143" s="31">
        <v>52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34" t="s">
        <v>50</v>
      </c>
      <c r="E144" s="35" t="s">
        <v>47</v>
      </c>
    </row>
    <row r="145" spans="1:16" ht="51" x14ac:dyDescent="0.2">
      <c r="A145" s="38" t="s">
        <v>52</v>
      </c>
      <c r="E145" s="37" t="s">
        <v>466</v>
      </c>
    </row>
    <row r="146" spans="1:16" x14ac:dyDescent="0.2">
      <c r="A146" s="24" t="s">
        <v>45</v>
      </c>
      <c r="B146" s="28" t="s">
        <v>273</v>
      </c>
      <c r="C146" s="28" t="s">
        <v>362</v>
      </c>
      <c r="D146" s="24" t="s">
        <v>47</v>
      </c>
      <c r="E146" s="29" t="s">
        <v>363</v>
      </c>
      <c r="F146" s="30" t="s">
        <v>158</v>
      </c>
      <c r="G146" s="31">
        <v>157</v>
      </c>
      <c r="H146" s="32">
        <v>0</v>
      </c>
      <c r="I146" s="33">
        <f>ROUND(ROUND(H146,2)*ROUND(G146,3),2)</f>
        <v>0</v>
      </c>
      <c r="O146">
        <f>(I146*21)/100</f>
        <v>0</v>
      </c>
      <c r="P146" t="s">
        <v>23</v>
      </c>
    </row>
    <row r="147" spans="1:16" ht="102" x14ac:dyDescent="0.2">
      <c r="A147" s="34" t="s">
        <v>50</v>
      </c>
      <c r="E147" s="35" t="s">
        <v>364</v>
      </c>
    </row>
    <row r="148" spans="1:16" ht="76.5" x14ac:dyDescent="0.2">
      <c r="A148" s="38" t="s">
        <v>52</v>
      </c>
      <c r="E148" s="37" t="s">
        <v>467</v>
      </c>
    </row>
    <row r="149" spans="1:16" ht="25.5" x14ac:dyDescent="0.2">
      <c r="A149" s="24" t="s">
        <v>45</v>
      </c>
      <c r="B149" s="28" t="s">
        <v>278</v>
      </c>
      <c r="C149" s="28" t="s">
        <v>298</v>
      </c>
      <c r="D149" s="24" t="s">
        <v>47</v>
      </c>
      <c r="E149" s="29" t="s">
        <v>299</v>
      </c>
      <c r="F149" s="30" t="s">
        <v>158</v>
      </c>
      <c r="G149" s="31">
        <v>512</v>
      </c>
      <c r="H149" s="32">
        <v>0</v>
      </c>
      <c r="I149" s="33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34" t="s">
        <v>50</v>
      </c>
      <c r="E150" s="35" t="s">
        <v>300</v>
      </c>
    </row>
    <row r="151" spans="1:16" ht="102" x14ac:dyDescent="0.2">
      <c r="A151" s="36" t="s">
        <v>52</v>
      </c>
      <c r="E151" s="37" t="s">
        <v>468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0+O8+O12+O61+O89+O99+O136+O143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469</v>
      </c>
      <c r="I3" s="39">
        <f>0+I8+I12+I61+I89+I99+I136+I143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469</v>
      </c>
      <c r="D4" s="2"/>
      <c r="E4" s="20" t="s">
        <v>470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1278.18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471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27.72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472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50.4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473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32.76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474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6000.75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475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6000.75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475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3544.5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476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625.5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477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359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478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110.88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479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26599.9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480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625.5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481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4694.1000000000004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482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359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483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12886.666999999999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50</v>
      </c>
      <c r="E53" s="35" t="s">
        <v>383</v>
      </c>
    </row>
    <row r="54" spans="1:18" ht="25.5" x14ac:dyDescent="0.2">
      <c r="A54" s="38" t="s">
        <v>52</v>
      </c>
      <c r="E54" s="37" t="s">
        <v>484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1933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4" t="s">
        <v>50</v>
      </c>
      <c r="E56" s="35" t="s">
        <v>142</v>
      </c>
    </row>
    <row r="57" spans="1:18" x14ac:dyDescent="0.2">
      <c r="A57" s="38" t="s">
        <v>52</v>
      </c>
      <c r="E57" s="37" t="s">
        <v>485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12886.666999999999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51" x14ac:dyDescent="0.2">
      <c r="A59" s="34" t="s">
        <v>50</v>
      </c>
      <c r="E59" s="35" t="s">
        <v>147</v>
      </c>
    </row>
    <row r="60" spans="1:18" x14ac:dyDescent="0.2">
      <c r="A60" s="36" t="s">
        <v>52</v>
      </c>
      <c r="E60" s="37" t="s">
        <v>486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0+I62+I65+I68+I71+I74+I77+I80+I83+I86</f>
        <v>0</v>
      </c>
      <c r="R61">
        <f>0+O62+O65+O68+O71+O74+O77+O80+O83+O86</f>
        <v>0</v>
      </c>
    </row>
    <row r="62" spans="1:18" x14ac:dyDescent="0.2">
      <c r="A62" s="24" t="s">
        <v>45</v>
      </c>
      <c r="B62" s="28" t="s">
        <v>144</v>
      </c>
      <c r="C62" s="28" t="s">
        <v>329</v>
      </c>
      <c r="D62" s="24" t="s">
        <v>47</v>
      </c>
      <c r="E62" s="29" t="s">
        <v>330</v>
      </c>
      <c r="F62" s="30" t="s">
        <v>79</v>
      </c>
      <c r="G62" s="31">
        <v>6182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487</v>
      </c>
    </row>
    <row r="64" spans="1:18" x14ac:dyDescent="0.2">
      <c r="A64" s="38" t="s">
        <v>52</v>
      </c>
      <c r="E64" s="37" t="s">
        <v>488</v>
      </c>
    </row>
    <row r="65" spans="1:16" x14ac:dyDescent="0.2">
      <c r="A65" s="24" t="s">
        <v>45</v>
      </c>
      <c r="B65" s="28" t="s">
        <v>150</v>
      </c>
      <c r="C65" s="28" t="s">
        <v>151</v>
      </c>
      <c r="D65" s="24" t="s">
        <v>47</v>
      </c>
      <c r="E65" s="29" t="s">
        <v>152</v>
      </c>
      <c r="F65" s="30" t="s">
        <v>49</v>
      </c>
      <c r="G65" s="31">
        <v>451.2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50</v>
      </c>
      <c r="E66" s="35" t="s">
        <v>153</v>
      </c>
    </row>
    <row r="67" spans="1:16" x14ac:dyDescent="0.2">
      <c r="A67" s="38" t="s">
        <v>52</v>
      </c>
      <c r="E67" s="37" t="s">
        <v>489</v>
      </c>
    </row>
    <row r="68" spans="1:16" x14ac:dyDescent="0.2">
      <c r="A68" s="24" t="s">
        <v>45</v>
      </c>
      <c r="B68" s="28" t="s">
        <v>155</v>
      </c>
      <c r="C68" s="28" t="s">
        <v>156</v>
      </c>
      <c r="D68" s="24" t="s">
        <v>47</v>
      </c>
      <c r="E68" s="29" t="s">
        <v>157</v>
      </c>
      <c r="F68" s="30" t="s">
        <v>158</v>
      </c>
      <c r="G68" s="31">
        <v>564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ht="25.5" x14ac:dyDescent="0.2">
      <c r="A69" s="34" t="s">
        <v>50</v>
      </c>
      <c r="E69" s="35" t="s">
        <v>159</v>
      </c>
    </row>
    <row r="70" spans="1:16" x14ac:dyDescent="0.2">
      <c r="A70" s="38" t="s">
        <v>52</v>
      </c>
      <c r="E70" s="37" t="s">
        <v>490</v>
      </c>
    </row>
    <row r="71" spans="1:16" x14ac:dyDescent="0.2">
      <c r="A71" s="24" t="s">
        <v>45</v>
      </c>
      <c r="B71" s="28" t="s">
        <v>161</v>
      </c>
      <c r="C71" s="28" t="s">
        <v>167</v>
      </c>
      <c r="D71" s="24" t="s">
        <v>168</v>
      </c>
      <c r="E71" s="29" t="s">
        <v>169</v>
      </c>
      <c r="F71" s="30" t="s">
        <v>49</v>
      </c>
      <c r="G71" s="31">
        <v>3606.6669999999999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ht="25.5" x14ac:dyDescent="0.2">
      <c r="A72" s="34" t="s">
        <v>50</v>
      </c>
      <c r="E72" s="35" t="s">
        <v>337</v>
      </c>
    </row>
    <row r="73" spans="1:16" x14ac:dyDescent="0.2">
      <c r="A73" s="38" t="s">
        <v>52</v>
      </c>
      <c r="E73" s="37" t="s">
        <v>491</v>
      </c>
    </row>
    <row r="74" spans="1:16" x14ac:dyDescent="0.2">
      <c r="A74" s="24" t="s">
        <v>45</v>
      </c>
      <c r="B74" s="28" t="s">
        <v>166</v>
      </c>
      <c r="C74" s="28" t="s">
        <v>167</v>
      </c>
      <c r="D74" s="24" t="s">
        <v>173</v>
      </c>
      <c r="E74" s="29" t="s">
        <v>169</v>
      </c>
      <c r="F74" s="30" t="s">
        <v>49</v>
      </c>
      <c r="G74" s="31">
        <v>3817.7779999999998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ht="38.25" x14ac:dyDescent="0.2">
      <c r="A75" s="34" t="s">
        <v>50</v>
      </c>
      <c r="E75" s="35" t="s">
        <v>492</v>
      </c>
    </row>
    <row r="76" spans="1:16" x14ac:dyDescent="0.2">
      <c r="A76" s="38" t="s">
        <v>52</v>
      </c>
      <c r="E76" s="37" t="s">
        <v>493</v>
      </c>
    </row>
    <row r="77" spans="1:16" ht="25.5" x14ac:dyDescent="0.2">
      <c r="A77" s="24" t="s">
        <v>45</v>
      </c>
      <c r="B77" s="28" t="s">
        <v>172</v>
      </c>
      <c r="C77" s="28" t="s">
        <v>177</v>
      </c>
      <c r="D77" s="24" t="s">
        <v>168</v>
      </c>
      <c r="E77" s="29" t="s">
        <v>178</v>
      </c>
      <c r="F77" s="30" t="s">
        <v>49</v>
      </c>
      <c r="G77" s="31">
        <v>7213.3329999999996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4" t="s">
        <v>50</v>
      </c>
      <c r="E78" s="35" t="s">
        <v>341</v>
      </c>
    </row>
    <row r="79" spans="1:16" x14ac:dyDescent="0.2">
      <c r="A79" s="38" t="s">
        <v>52</v>
      </c>
      <c r="E79" s="37" t="s">
        <v>494</v>
      </c>
    </row>
    <row r="80" spans="1:16" ht="25.5" x14ac:dyDescent="0.2">
      <c r="A80" s="24" t="s">
        <v>45</v>
      </c>
      <c r="B80" s="28" t="s">
        <v>176</v>
      </c>
      <c r="C80" s="28" t="s">
        <v>177</v>
      </c>
      <c r="D80" s="24" t="s">
        <v>173</v>
      </c>
      <c r="E80" s="29" t="s">
        <v>178</v>
      </c>
      <c r="F80" s="30" t="s">
        <v>49</v>
      </c>
      <c r="G80" s="31">
        <v>22906.667000000001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ht="25.5" x14ac:dyDescent="0.2">
      <c r="A81" s="34" t="s">
        <v>50</v>
      </c>
      <c r="E81" s="35" t="s">
        <v>495</v>
      </c>
    </row>
    <row r="82" spans="1:18" ht="25.5" x14ac:dyDescent="0.2">
      <c r="A82" s="38" t="s">
        <v>52</v>
      </c>
      <c r="E82" s="37" t="s">
        <v>496</v>
      </c>
    </row>
    <row r="83" spans="1:18" x14ac:dyDescent="0.2">
      <c r="A83" s="24" t="s">
        <v>45</v>
      </c>
      <c r="B83" s="28" t="s">
        <v>181</v>
      </c>
      <c r="C83" s="28" t="s">
        <v>185</v>
      </c>
      <c r="D83" s="24" t="s">
        <v>47</v>
      </c>
      <c r="E83" s="29" t="s">
        <v>186</v>
      </c>
      <c r="F83" s="30" t="s">
        <v>49</v>
      </c>
      <c r="G83" s="31">
        <v>3200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4" t="s">
        <v>50</v>
      </c>
      <c r="E84" s="35" t="s">
        <v>47</v>
      </c>
    </row>
    <row r="85" spans="1:18" x14ac:dyDescent="0.2">
      <c r="A85" s="38" t="s">
        <v>52</v>
      </c>
      <c r="E85" s="37" t="s">
        <v>497</v>
      </c>
    </row>
    <row r="86" spans="1:18" x14ac:dyDescent="0.2">
      <c r="A86" s="24" t="s">
        <v>45</v>
      </c>
      <c r="B86" s="28" t="s">
        <v>184</v>
      </c>
      <c r="C86" s="28" t="s">
        <v>346</v>
      </c>
      <c r="D86" s="24" t="s">
        <v>47</v>
      </c>
      <c r="E86" s="29" t="s">
        <v>347</v>
      </c>
      <c r="F86" s="30" t="s">
        <v>49</v>
      </c>
      <c r="G86" s="31">
        <v>13268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34" t="s">
        <v>50</v>
      </c>
      <c r="E87" s="35" t="s">
        <v>348</v>
      </c>
    </row>
    <row r="88" spans="1:18" x14ac:dyDescent="0.2">
      <c r="A88" s="36" t="s">
        <v>52</v>
      </c>
      <c r="E88" s="37" t="s">
        <v>498</v>
      </c>
    </row>
    <row r="89" spans="1:18" ht="12.75" customHeight="1" x14ac:dyDescent="0.2">
      <c r="A89" s="12" t="s">
        <v>43</v>
      </c>
      <c r="B89" s="12"/>
      <c r="C89" s="40" t="s">
        <v>33</v>
      </c>
      <c r="D89" s="12"/>
      <c r="E89" s="26" t="s">
        <v>188</v>
      </c>
      <c r="F89" s="12"/>
      <c r="G89" s="12"/>
      <c r="H89" s="12"/>
      <c r="I89" s="41">
        <f>0+Q89</f>
        <v>0</v>
      </c>
      <c r="O89">
        <f>0+R89</f>
        <v>0</v>
      </c>
      <c r="Q89">
        <f>0+I90+I93+I96</f>
        <v>0</v>
      </c>
      <c r="R89">
        <f>0+O90+O93+O96</f>
        <v>0</v>
      </c>
    </row>
    <row r="90" spans="1:18" x14ac:dyDescent="0.2">
      <c r="A90" s="24" t="s">
        <v>45</v>
      </c>
      <c r="B90" s="28" t="s">
        <v>189</v>
      </c>
      <c r="C90" s="28" t="s">
        <v>190</v>
      </c>
      <c r="D90" s="24" t="s">
        <v>47</v>
      </c>
      <c r="E90" s="29" t="s">
        <v>191</v>
      </c>
      <c r="F90" s="30" t="s">
        <v>79</v>
      </c>
      <c r="G90" s="31">
        <v>130.80000000000001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34" t="s">
        <v>50</v>
      </c>
      <c r="E91" s="35" t="s">
        <v>499</v>
      </c>
    </row>
    <row r="92" spans="1:18" x14ac:dyDescent="0.2">
      <c r="A92" s="38" t="s">
        <v>52</v>
      </c>
      <c r="E92" s="37" t="s">
        <v>500</v>
      </c>
    </row>
    <row r="93" spans="1:18" x14ac:dyDescent="0.2">
      <c r="A93" s="24" t="s">
        <v>45</v>
      </c>
      <c r="B93" s="28" t="s">
        <v>193</v>
      </c>
      <c r="C93" s="28" t="s">
        <v>194</v>
      </c>
      <c r="D93" s="24" t="s">
        <v>47</v>
      </c>
      <c r="E93" s="29" t="s">
        <v>195</v>
      </c>
      <c r="F93" s="30" t="s">
        <v>79</v>
      </c>
      <c r="G93" s="31">
        <v>2.2000000000000002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8" x14ac:dyDescent="0.2">
      <c r="A94" s="34" t="s">
        <v>50</v>
      </c>
      <c r="E94" s="35" t="s">
        <v>47</v>
      </c>
    </row>
    <row r="95" spans="1:18" x14ac:dyDescent="0.2">
      <c r="A95" s="38" t="s">
        <v>52</v>
      </c>
      <c r="E95" s="37" t="s">
        <v>501</v>
      </c>
    </row>
    <row r="96" spans="1:18" x14ac:dyDescent="0.2">
      <c r="A96" s="24" t="s">
        <v>45</v>
      </c>
      <c r="B96" s="28" t="s">
        <v>197</v>
      </c>
      <c r="C96" s="28" t="s">
        <v>502</v>
      </c>
      <c r="D96" s="24" t="s">
        <v>47</v>
      </c>
      <c r="E96" s="29" t="s">
        <v>503</v>
      </c>
      <c r="F96" s="30" t="s">
        <v>79</v>
      </c>
      <c r="G96" s="31">
        <v>130.80000000000001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8" x14ac:dyDescent="0.2">
      <c r="A97" s="34" t="s">
        <v>50</v>
      </c>
      <c r="E97" s="35" t="s">
        <v>504</v>
      </c>
    </row>
    <row r="98" spans="1:18" x14ac:dyDescent="0.2">
      <c r="A98" s="36" t="s">
        <v>52</v>
      </c>
      <c r="E98" s="37" t="s">
        <v>500</v>
      </c>
    </row>
    <row r="99" spans="1:18" ht="12.75" customHeight="1" x14ac:dyDescent="0.2">
      <c r="A99" s="12" t="s">
        <v>43</v>
      </c>
      <c r="B99" s="12"/>
      <c r="C99" s="40" t="s">
        <v>35</v>
      </c>
      <c r="D99" s="12"/>
      <c r="E99" s="26" t="s">
        <v>205</v>
      </c>
      <c r="F99" s="12"/>
      <c r="G99" s="12"/>
      <c r="H99" s="12"/>
      <c r="I99" s="41">
        <f>0+Q99</f>
        <v>0</v>
      </c>
      <c r="O99">
        <f>0+R99</f>
        <v>0</v>
      </c>
      <c r="Q99">
        <f>0+I100+I103+I106+I109+I112+I115+I118+I121+I124+I127+I130+I133</f>
        <v>0</v>
      </c>
      <c r="R99">
        <f>0+O100+O103+O106+O109+O112+O115+O118+O121+O124+O127+O130+O133</f>
        <v>0</v>
      </c>
    </row>
    <row r="100" spans="1:18" x14ac:dyDescent="0.2">
      <c r="A100" s="24" t="s">
        <v>45</v>
      </c>
      <c r="B100" s="28" t="s">
        <v>201</v>
      </c>
      <c r="C100" s="28" t="s">
        <v>207</v>
      </c>
      <c r="D100" s="24" t="s">
        <v>47</v>
      </c>
      <c r="E100" s="29" t="s">
        <v>208</v>
      </c>
      <c r="F100" s="30" t="s">
        <v>49</v>
      </c>
      <c r="G100" s="31">
        <v>9345.375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8" ht="25.5" x14ac:dyDescent="0.2">
      <c r="A101" s="34" t="s">
        <v>50</v>
      </c>
      <c r="E101" s="35" t="s">
        <v>209</v>
      </c>
    </row>
    <row r="102" spans="1:18" x14ac:dyDescent="0.2">
      <c r="A102" s="38" t="s">
        <v>52</v>
      </c>
      <c r="E102" s="37" t="s">
        <v>505</v>
      </c>
    </row>
    <row r="103" spans="1:18" x14ac:dyDescent="0.2">
      <c r="A103" s="24" t="s">
        <v>45</v>
      </c>
      <c r="B103" s="28" t="s">
        <v>206</v>
      </c>
      <c r="C103" s="28" t="s">
        <v>212</v>
      </c>
      <c r="D103" s="24" t="s">
        <v>47</v>
      </c>
      <c r="E103" s="29" t="s">
        <v>213</v>
      </c>
      <c r="F103" s="30" t="s">
        <v>49</v>
      </c>
      <c r="G103" s="31">
        <v>67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34" t="s">
        <v>50</v>
      </c>
      <c r="E104" s="35" t="s">
        <v>214</v>
      </c>
    </row>
    <row r="105" spans="1:18" x14ac:dyDescent="0.2">
      <c r="A105" s="38" t="s">
        <v>52</v>
      </c>
      <c r="E105" s="37" t="s">
        <v>506</v>
      </c>
    </row>
    <row r="106" spans="1:18" x14ac:dyDescent="0.2">
      <c r="A106" s="24" t="s">
        <v>45</v>
      </c>
      <c r="B106" s="28" t="s">
        <v>211</v>
      </c>
      <c r="C106" s="28" t="s">
        <v>217</v>
      </c>
      <c r="D106" s="24" t="s">
        <v>47</v>
      </c>
      <c r="E106" s="29" t="s">
        <v>218</v>
      </c>
      <c r="F106" s="30" t="s">
        <v>49</v>
      </c>
      <c r="G106" s="31">
        <v>9959.625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ht="25.5" x14ac:dyDescent="0.2">
      <c r="A107" s="34" t="s">
        <v>50</v>
      </c>
      <c r="E107" s="35" t="s">
        <v>219</v>
      </c>
    </row>
    <row r="108" spans="1:18" x14ac:dyDescent="0.2">
      <c r="A108" s="38" t="s">
        <v>52</v>
      </c>
      <c r="E108" s="37" t="s">
        <v>507</v>
      </c>
    </row>
    <row r="109" spans="1:18" x14ac:dyDescent="0.2">
      <c r="A109" s="24" t="s">
        <v>45</v>
      </c>
      <c r="B109" s="28" t="s">
        <v>216</v>
      </c>
      <c r="C109" s="28" t="s">
        <v>222</v>
      </c>
      <c r="D109" s="24" t="s">
        <v>47</v>
      </c>
      <c r="E109" s="29" t="s">
        <v>223</v>
      </c>
      <c r="F109" s="30" t="s">
        <v>79</v>
      </c>
      <c r="G109" s="31">
        <v>172</v>
      </c>
      <c r="H109" s="32">
        <v>0</v>
      </c>
      <c r="I109" s="33">
        <f>ROUND(ROUND(H109,2)*ROUND(G109,3),2)</f>
        <v>0</v>
      </c>
      <c r="O109">
        <f>(I109*21)/100</f>
        <v>0</v>
      </c>
      <c r="P109" t="s">
        <v>23</v>
      </c>
    </row>
    <row r="110" spans="1:18" x14ac:dyDescent="0.2">
      <c r="A110" s="34" t="s">
        <v>50</v>
      </c>
      <c r="E110" s="35" t="s">
        <v>47</v>
      </c>
    </row>
    <row r="111" spans="1:18" ht="25.5" x14ac:dyDescent="0.2">
      <c r="A111" s="38" t="s">
        <v>52</v>
      </c>
      <c r="E111" s="37" t="s">
        <v>508</v>
      </c>
    </row>
    <row r="112" spans="1:18" x14ac:dyDescent="0.2">
      <c r="A112" s="24" t="s">
        <v>45</v>
      </c>
      <c r="B112" s="28" t="s">
        <v>221</v>
      </c>
      <c r="C112" s="28" t="s">
        <v>226</v>
      </c>
      <c r="D112" s="24" t="s">
        <v>47</v>
      </c>
      <c r="E112" s="29" t="s">
        <v>227</v>
      </c>
      <c r="F112" s="30" t="s">
        <v>49</v>
      </c>
      <c r="G112" s="31">
        <v>9213.75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6" ht="25.5" x14ac:dyDescent="0.2">
      <c r="A113" s="34" t="s">
        <v>50</v>
      </c>
      <c r="E113" s="35" t="s">
        <v>228</v>
      </c>
    </row>
    <row r="114" spans="1:16" x14ac:dyDescent="0.2">
      <c r="A114" s="38" t="s">
        <v>52</v>
      </c>
      <c r="E114" s="37" t="s">
        <v>509</v>
      </c>
    </row>
    <row r="115" spans="1:16" x14ac:dyDescent="0.2">
      <c r="A115" s="24" t="s">
        <v>45</v>
      </c>
      <c r="B115" s="28" t="s">
        <v>225</v>
      </c>
      <c r="C115" s="28" t="s">
        <v>231</v>
      </c>
      <c r="D115" s="24" t="s">
        <v>47</v>
      </c>
      <c r="E115" s="29" t="s">
        <v>232</v>
      </c>
      <c r="F115" s="30" t="s">
        <v>49</v>
      </c>
      <c r="G115" s="31">
        <v>17944.875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ht="25.5" x14ac:dyDescent="0.2">
      <c r="A116" s="34" t="s">
        <v>50</v>
      </c>
      <c r="E116" s="35" t="s">
        <v>233</v>
      </c>
    </row>
    <row r="117" spans="1:16" ht="25.5" x14ac:dyDescent="0.2">
      <c r="A117" s="38" t="s">
        <v>52</v>
      </c>
      <c r="E117" s="37" t="s">
        <v>510</v>
      </c>
    </row>
    <row r="118" spans="1:16" x14ac:dyDescent="0.2">
      <c r="A118" s="24" t="s">
        <v>45</v>
      </c>
      <c r="B118" s="28" t="s">
        <v>230</v>
      </c>
      <c r="C118" s="28" t="s">
        <v>236</v>
      </c>
      <c r="D118" s="24" t="s">
        <v>47</v>
      </c>
      <c r="E118" s="29" t="s">
        <v>237</v>
      </c>
      <c r="F118" s="30" t="s">
        <v>49</v>
      </c>
      <c r="G118" s="31">
        <v>8950.5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6" ht="25.5" x14ac:dyDescent="0.2">
      <c r="A119" s="34" t="s">
        <v>50</v>
      </c>
      <c r="E119" s="35" t="s">
        <v>238</v>
      </c>
    </row>
    <row r="120" spans="1:16" x14ac:dyDescent="0.2">
      <c r="A120" s="38" t="s">
        <v>52</v>
      </c>
      <c r="E120" s="37" t="s">
        <v>511</v>
      </c>
    </row>
    <row r="121" spans="1:16" ht="25.5" x14ac:dyDescent="0.2">
      <c r="A121" s="24" t="s">
        <v>45</v>
      </c>
      <c r="B121" s="28" t="s">
        <v>235</v>
      </c>
      <c r="C121" s="28" t="s">
        <v>241</v>
      </c>
      <c r="D121" s="24" t="s">
        <v>47</v>
      </c>
      <c r="E121" s="29" t="s">
        <v>242</v>
      </c>
      <c r="F121" s="30" t="s">
        <v>49</v>
      </c>
      <c r="G121" s="31">
        <v>9082.125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6" ht="25.5" x14ac:dyDescent="0.2">
      <c r="A122" s="34" t="s">
        <v>50</v>
      </c>
      <c r="E122" s="35" t="s">
        <v>243</v>
      </c>
    </row>
    <row r="123" spans="1:16" x14ac:dyDescent="0.2">
      <c r="A123" s="38" t="s">
        <v>52</v>
      </c>
      <c r="E123" s="37" t="s">
        <v>512</v>
      </c>
    </row>
    <row r="124" spans="1:16" x14ac:dyDescent="0.2">
      <c r="A124" s="24" t="s">
        <v>45</v>
      </c>
      <c r="B124" s="28" t="s">
        <v>240</v>
      </c>
      <c r="C124" s="28" t="s">
        <v>246</v>
      </c>
      <c r="D124" s="24" t="s">
        <v>47</v>
      </c>
      <c r="E124" s="29" t="s">
        <v>247</v>
      </c>
      <c r="F124" s="30" t="s">
        <v>49</v>
      </c>
      <c r="G124" s="31">
        <v>8775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34" t="s">
        <v>50</v>
      </c>
      <c r="E125" s="35" t="s">
        <v>248</v>
      </c>
    </row>
    <row r="126" spans="1:16" x14ac:dyDescent="0.2">
      <c r="A126" s="38" t="s">
        <v>52</v>
      </c>
      <c r="E126" s="37" t="s">
        <v>513</v>
      </c>
    </row>
    <row r="127" spans="1:16" x14ac:dyDescent="0.2">
      <c r="A127" s="24" t="s">
        <v>45</v>
      </c>
      <c r="B127" s="28" t="s">
        <v>245</v>
      </c>
      <c r="C127" s="28" t="s">
        <v>251</v>
      </c>
      <c r="D127" s="24" t="s">
        <v>47</v>
      </c>
      <c r="E127" s="29" t="s">
        <v>252</v>
      </c>
      <c r="F127" s="30" t="s">
        <v>49</v>
      </c>
      <c r="G127" s="31">
        <v>8775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4" t="s">
        <v>50</v>
      </c>
      <c r="E128" s="35" t="s">
        <v>253</v>
      </c>
    </row>
    <row r="129" spans="1:18" x14ac:dyDescent="0.2">
      <c r="A129" s="38" t="s">
        <v>52</v>
      </c>
      <c r="E129" s="37" t="s">
        <v>513</v>
      </c>
    </row>
    <row r="130" spans="1:18" x14ac:dyDescent="0.2">
      <c r="A130" s="24" t="s">
        <v>45</v>
      </c>
      <c r="B130" s="28" t="s">
        <v>250</v>
      </c>
      <c r="C130" s="28" t="s">
        <v>255</v>
      </c>
      <c r="D130" s="24" t="s">
        <v>47</v>
      </c>
      <c r="E130" s="29" t="s">
        <v>256</v>
      </c>
      <c r="F130" s="30" t="s">
        <v>49</v>
      </c>
      <c r="G130" s="31">
        <v>63</v>
      </c>
      <c r="H130" s="32">
        <v>0</v>
      </c>
      <c r="I130" s="33">
        <f>ROUND(ROUND(H130,2)*ROUND(G130,3),2)</f>
        <v>0</v>
      </c>
      <c r="O130">
        <f>(I130*21)/100</f>
        <v>0</v>
      </c>
      <c r="P130" t="s">
        <v>23</v>
      </c>
    </row>
    <row r="131" spans="1:18" x14ac:dyDescent="0.2">
      <c r="A131" s="34" t="s">
        <v>50</v>
      </c>
      <c r="E131" s="35" t="s">
        <v>257</v>
      </c>
    </row>
    <row r="132" spans="1:18" x14ac:dyDescent="0.2">
      <c r="A132" s="38" t="s">
        <v>52</v>
      </c>
      <c r="E132" s="37" t="s">
        <v>514</v>
      </c>
    </row>
    <row r="133" spans="1:18" ht="25.5" x14ac:dyDescent="0.2">
      <c r="A133" s="24" t="s">
        <v>45</v>
      </c>
      <c r="B133" s="28" t="s">
        <v>254</v>
      </c>
      <c r="C133" s="28" t="s">
        <v>515</v>
      </c>
      <c r="D133" s="24" t="s">
        <v>47</v>
      </c>
      <c r="E133" s="29" t="s">
        <v>516</v>
      </c>
      <c r="F133" s="30" t="s">
        <v>49</v>
      </c>
      <c r="G133" s="31">
        <v>4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8" x14ac:dyDescent="0.2">
      <c r="A134" s="34" t="s">
        <v>50</v>
      </c>
      <c r="E134" s="35" t="s">
        <v>517</v>
      </c>
    </row>
    <row r="135" spans="1:18" x14ac:dyDescent="0.2">
      <c r="A135" s="36" t="s">
        <v>52</v>
      </c>
      <c r="E135" s="37" t="s">
        <v>518</v>
      </c>
    </row>
    <row r="136" spans="1:18" ht="12.75" customHeight="1" x14ac:dyDescent="0.2">
      <c r="A136" s="12" t="s">
        <v>43</v>
      </c>
      <c r="B136" s="12"/>
      <c r="C136" s="40" t="s">
        <v>100</v>
      </c>
      <c r="D136" s="12"/>
      <c r="E136" s="26" t="s">
        <v>258</v>
      </c>
      <c r="F136" s="12"/>
      <c r="G136" s="12"/>
      <c r="H136" s="12"/>
      <c r="I136" s="41">
        <f>0+Q136</f>
        <v>0</v>
      </c>
      <c r="O136">
        <f>0+R136</f>
        <v>0</v>
      </c>
      <c r="Q136">
        <f>0+I137+I140</f>
        <v>0</v>
      </c>
      <c r="R136">
        <f>0+O137+O140</f>
        <v>0</v>
      </c>
    </row>
    <row r="137" spans="1:18" x14ac:dyDescent="0.2">
      <c r="A137" s="24" t="s">
        <v>45</v>
      </c>
      <c r="B137" s="28" t="s">
        <v>259</v>
      </c>
      <c r="C137" s="28" t="s">
        <v>260</v>
      </c>
      <c r="D137" s="24" t="s">
        <v>47</v>
      </c>
      <c r="E137" s="29" t="s">
        <v>261</v>
      </c>
      <c r="F137" s="30" t="s">
        <v>56</v>
      </c>
      <c r="G137" s="31">
        <v>1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34" t="s">
        <v>50</v>
      </c>
      <c r="E138" s="35" t="s">
        <v>47</v>
      </c>
    </row>
    <row r="139" spans="1:18" ht="25.5" x14ac:dyDescent="0.2">
      <c r="A139" s="38" t="s">
        <v>52</v>
      </c>
      <c r="E139" s="37" t="s">
        <v>519</v>
      </c>
    </row>
    <row r="140" spans="1:18" x14ac:dyDescent="0.2">
      <c r="A140" s="24" t="s">
        <v>45</v>
      </c>
      <c r="B140" s="28" t="s">
        <v>263</v>
      </c>
      <c r="C140" s="28" t="s">
        <v>264</v>
      </c>
      <c r="D140" s="24" t="s">
        <v>47</v>
      </c>
      <c r="E140" s="29" t="s">
        <v>265</v>
      </c>
      <c r="F140" s="30" t="s">
        <v>56</v>
      </c>
      <c r="G140" s="31">
        <v>6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50</v>
      </c>
      <c r="E141" s="35" t="s">
        <v>266</v>
      </c>
    </row>
    <row r="142" spans="1:18" x14ac:dyDescent="0.2">
      <c r="A142" s="36" t="s">
        <v>52</v>
      </c>
      <c r="E142" s="37" t="s">
        <v>520</v>
      </c>
    </row>
    <row r="143" spans="1:18" ht="12.75" customHeight="1" x14ac:dyDescent="0.2">
      <c r="A143" s="12" t="s">
        <v>43</v>
      </c>
      <c r="B143" s="12"/>
      <c r="C143" s="40" t="s">
        <v>40</v>
      </c>
      <c r="D143" s="12"/>
      <c r="E143" s="26" t="s">
        <v>282</v>
      </c>
      <c r="F143" s="12"/>
      <c r="G143" s="12"/>
      <c r="H143" s="12"/>
      <c r="I143" s="41">
        <f>0+Q143</f>
        <v>0</v>
      </c>
      <c r="O143">
        <f>0+R143</f>
        <v>0</v>
      </c>
      <c r="Q143">
        <f>0+I144+I147+I150+I153+I156</f>
        <v>0</v>
      </c>
      <c r="R143">
        <f>0+O144+O147+O150+O153+O156</f>
        <v>0</v>
      </c>
    </row>
    <row r="144" spans="1:18" ht="25.5" x14ac:dyDescent="0.2">
      <c r="A144" s="24" t="s">
        <v>45</v>
      </c>
      <c r="B144" s="28" t="s">
        <v>268</v>
      </c>
      <c r="C144" s="28" t="s">
        <v>284</v>
      </c>
      <c r="D144" s="24" t="s">
        <v>47</v>
      </c>
      <c r="E144" s="29" t="s">
        <v>285</v>
      </c>
      <c r="F144" s="30" t="s">
        <v>158</v>
      </c>
      <c r="G144" s="31">
        <v>575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34" t="s">
        <v>50</v>
      </c>
      <c r="E145" s="35" t="s">
        <v>286</v>
      </c>
    </row>
    <row r="146" spans="1:16" ht="51" x14ac:dyDescent="0.2">
      <c r="A146" s="38" t="s">
        <v>52</v>
      </c>
      <c r="E146" s="37" t="s">
        <v>521</v>
      </c>
    </row>
    <row r="147" spans="1:16" x14ac:dyDescent="0.2">
      <c r="A147" s="24" t="s">
        <v>45</v>
      </c>
      <c r="B147" s="28" t="s">
        <v>273</v>
      </c>
      <c r="C147" s="28" t="s">
        <v>522</v>
      </c>
      <c r="D147" s="24" t="s">
        <v>47</v>
      </c>
      <c r="E147" s="29" t="s">
        <v>523</v>
      </c>
      <c r="F147" s="30" t="s">
        <v>158</v>
      </c>
      <c r="G147" s="31">
        <v>6</v>
      </c>
      <c r="H147" s="32">
        <v>0</v>
      </c>
      <c r="I147" s="33">
        <f>ROUND(ROUND(H147,2)*ROUND(G147,3),2)</f>
        <v>0</v>
      </c>
      <c r="O147">
        <f>(I147*21)/100</f>
        <v>0</v>
      </c>
      <c r="P147" t="s">
        <v>23</v>
      </c>
    </row>
    <row r="148" spans="1:16" ht="25.5" x14ac:dyDescent="0.2">
      <c r="A148" s="34" t="s">
        <v>50</v>
      </c>
      <c r="E148" s="35" t="s">
        <v>524</v>
      </c>
    </row>
    <row r="149" spans="1:16" x14ac:dyDescent="0.2">
      <c r="A149" s="38" t="s">
        <v>52</v>
      </c>
      <c r="E149" s="37" t="s">
        <v>525</v>
      </c>
    </row>
    <row r="150" spans="1:16" x14ac:dyDescent="0.2">
      <c r="A150" s="24" t="s">
        <v>45</v>
      </c>
      <c r="B150" s="28" t="s">
        <v>278</v>
      </c>
      <c r="C150" s="28" t="s">
        <v>294</v>
      </c>
      <c r="D150" s="24" t="s">
        <v>47</v>
      </c>
      <c r="E150" s="29" t="s">
        <v>295</v>
      </c>
      <c r="F150" s="30" t="s">
        <v>158</v>
      </c>
      <c r="G150" s="31">
        <v>56</v>
      </c>
      <c r="H150" s="32">
        <v>0</v>
      </c>
      <c r="I150" s="33">
        <f>ROUND(ROUND(H150,2)*ROUND(G150,3),2)</f>
        <v>0</v>
      </c>
      <c r="O150">
        <f>(I150*21)/100</f>
        <v>0</v>
      </c>
      <c r="P150" t="s">
        <v>23</v>
      </c>
    </row>
    <row r="151" spans="1:16" x14ac:dyDescent="0.2">
      <c r="A151" s="34" t="s">
        <v>50</v>
      </c>
      <c r="E151" s="35" t="s">
        <v>47</v>
      </c>
    </row>
    <row r="152" spans="1:16" ht="51" x14ac:dyDescent="0.2">
      <c r="A152" s="38" t="s">
        <v>52</v>
      </c>
      <c r="E152" s="37" t="s">
        <v>526</v>
      </c>
    </row>
    <row r="153" spans="1:16" x14ac:dyDescent="0.2">
      <c r="A153" s="24" t="s">
        <v>45</v>
      </c>
      <c r="B153" s="28" t="s">
        <v>283</v>
      </c>
      <c r="C153" s="28" t="s">
        <v>362</v>
      </c>
      <c r="D153" s="24" t="s">
        <v>47</v>
      </c>
      <c r="E153" s="29" t="s">
        <v>363</v>
      </c>
      <c r="F153" s="30" t="s">
        <v>158</v>
      </c>
      <c r="G153" s="31">
        <v>100</v>
      </c>
      <c r="H153" s="32">
        <v>0</v>
      </c>
      <c r="I153" s="33">
        <f>ROUND(ROUND(H153,2)*ROUND(G153,3),2)</f>
        <v>0</v>
      </c>
      <c r="O153">
        <f>(I153*21)/100</f>
        <v>0</v>
      </c>
      <c r="P153" t="s">
        <v>23</v>
      </c>
    </row>
    <row r="154" spans="1:16" ht="102" x14ac:dyDescent="0.2">
      <c r="A154" s="34" t="s">
        <v>50</v>
      </c>
      <c r="E154" s="35" t="s">
        <v>364</v>
      </c>
    </row>
    <row r="155" spans="1:16" ht="63.75" x14ac:dyDescent="0.2">
      <c r="A155" s="38" t="s">
        <v>52</v>
      </c>
      <c r="E155" s="37" t="s">
        <v>527</v>
      </c>
    </row>
    <row r="156" spans="1:16" ht="25.5" x14ac:dyDescent="0.2">
      <c r="A156" s="24" t="s">
        <v>45</v>
      </c>
      <c r="B156" s="28" t="s">
        <v>288</v>
      </c>
      <c r="C156" s="28" t="s">
        <v>298</v>
      </c>
      <c r="D156" s="24" t="s">
        <v>47</v>
      </c>
      <c r="E156" s="29" t="s">
        <v>299</v>
      </c>
      <c r="F156" s="30" t="s">
        <v>158</v>
      </c>
      <c r="G156" s="31">
        <v>1127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34" t="s">
        <v>50</v>
      </c>
      <c r="E157" s="35" t="s">
        <v>300</v>
      </c>
    </row>
    <row r="158" spans="1:16" x14ac:dyDescent="0.2">
      <c r="A158" s="36" t="s">
        <v>52</v>
      </c>
      <c r="E158" s="37" t="s">
        <v>528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0+O8+O12+O49+O56+O84+O88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529</v>
      </c>
      <c r="I3" s="39">
        <f>0+I8+I12+I49+I56+I84+I88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529</v>
      </c>
      <c r="D4" s="2"/>
      <c r="E4" s="20" t="s">
        <v>530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921.51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531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</f>
        <v>0</v>
      </c>
      <c r="R12">
        <f>0+O13+O16+O19+O22+O25+O28+O31+O34+O37+O40+O43+O46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30.44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x14ac:dyDescent="0.2">
      <c r="A15" s="38" t="s">
        <v>52</v>
      </c>
      <c r="E15" s="37" t="s">
        <v>532</v>
      </c>
    </row>
    <row r="16" spans="1:18" x14ac:dyDescent="0.2">
      <c r="A16" s="24" t="s">
        <v>45</v>
      </c>
      <c r="B16" s="28" t="s">
        <v>22</v>
      </c>
      <c r="C16" s="28" t="s">
        <v>101</v>
      </c>
      <c r="D16" s="24" t="s">
        <v>47</v>
      </c>
      <c r="E16" s="29" t="s">
        <v>102</v>
      </c>
      <c r="F16" s="30" t="s">
        <v>79</v>
      </c>
      <c r="G16" s="31">
        <v>2773.55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63.75" x14ac:dyDescent="0.2">
      <c r="A17" s="34" t="s">
        <v>50</v>
      </c>
      <c r="E17" s="35" t="s">
        <v>103</v>
      </c>
    </row>
    <row r="18" spans="1:16" x14ac:dyDescent="0.2">
      <c r="A18" s="38" t="s">
        <v>52</v>
      </c>
      <c r="E18" s="37" t="s">
        <v>533</v>
      </c>
    </row>
    <row r="19" spans="1:16" x14ac:dyDescent="0.2">
      <c r="A19" s="24" t="s">
        <v>45</v>
      </c>
      <c r="B19" s="28" t="s">
        <v>33</v>
      </c>
      <c r="C19" s="28" t="s">
        <v>105</v>
      </c>
      <c r="D19" s="24" t="s">
        <v>47</v>
      </c>
      <c r="E19" s="29" t="s">
        <v>106</v>
      </c>
      <c r="F19" s="30" t="s">
        <v>79</v>
      </c>
      <c r="G19" s="31">
        <v>489.45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51" x14ac:dyDescent="0.2">
      <c r="A20" s="34" t="s">
        <v>50</v>
      </c>
      <c r="E20" s="35" t="s">
        <v>107</v>
      </c>
    </row>
    <row r="21" spans="1:16" x14ac:dyDescent="0.2">
      <c r="A21" s="38" t="s">
        <v>52</v>
      </c>
      <c r="E21" s="37" t="s">
        <v>534</v>
      </c>
    </row>
    <row r="22" spans="1:16" x14ac:dyDescent="0.2">
      <c r="A22" s="24" t="s">
        <v>45</v>
      </c>
      <c r="B22" s="28" t="s">
        <v>35</v>
      </c>
      <c r="C22" s="28" t="s">
        <v>109</v>
      </c>
      <c r="D22" s="24" t="s">
        <v>47</v>
      </c>
      <c r="E22" s="29" t="s">
        <v>110</v>
      </c>
      <c r="F22" s="30" t="s">
        <v>79</v>
      </c>
      <c r="G22" s="31">
        <v>38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34" t="s">
        <v>50</v>
      </c>
      <c r="E23" s="35" t="s">
        <v>111</v>
      </c>
    </row>
    <row r="24" spans="1:16" x14ac:dyDescent="0.2">
      <c r="A24" s="38" t="s">
        <v>52</v>
      </c>
      <c r="E24" s="37" t="s">
        <v>535</v>
      </c>
    </row>
    <row r="25" spans="1:16" x14ac:dyDescent="0.2">
      <c r="A25" s="24" t="s">
        <v>45</v>
      </c>
      <c r="B25" s="28" t="s">
        <v>37</v>
      </c>
      <c r="C25" s="28" t="s">
        <v>114</v>
      </c>
      <c r="D25" s="24" t="s">
        <v>47</v>
      </c>
      <c r="E25" s="29" t="s">
        <v>115</v>
      </c>
      <c r="F25" s="30" t="s">
        <v>79</v>
      </c>
      <c r="G25" s="31">
        <v>30.44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50</v>
      </c>
      <c r="E26" s="35" t="s">
        <v>47</v>
      </c>
    </row>
    <row r="27" spans="1:16" ht="25.5" x14ac:dyDescent="0.2">
      <c r="A27" s="38" t="s">
        <v>52</v>
      </c>
      <c r="E27" s="37" t="s">
        <v>536</v>
      </c>
    </row>
    <row r="28" spans="1:16" x14ac:dyDescent="0.2">
      <c r="A28" s="24" t="s">
        <v>45</v>
      </c>
      <c r="B28" s="28" t="s">
        <v>96</v>
      </c>
      <c r="C28" s="28" t="s">
        <v>118</v>
      </c>
      <c r="D28" s="24" t="s">
        <v>47</v>
      </c>
      <c r="E28" s="29" t="s">
        <v>119</v>
      </c>
      <c r="F28" s="30" t="s">
        <v>79</v>
      </c>
      <c r="G28" s="31">
        <v>44.2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51" x14ac:dyDescent="0.2">
      <c r="A29" s="34" t="s">
        <v>50</v>
      </c>
      <c r="E29" s="35" t="s">
        <v>120</v>
      </c>
    </row>
    <row r="30" spans="1:16" x14ac:dyDescent="0.2">
      <c r="A30" s="38" t="s">
        <v>52</v>
      </c>
      <c r="E30" s="37" t="s">
        <v>537</v>
      </c>
    </row>
    <row r="31" spans="1:16" x14ac:dyDescent="0.2">
      <c r="A31" s="24" t="s">
        <v>45</v>
      </c>
      <c r="B31" s="28" t="s">
        <v>100</v>
      </c>
      <c r="C31" s="28" t="s">
        <v>123</v>
      </c>
      <c r="D31" s="24" t="s">
        <v>47</v>
      </c>
      <c r="E31" s="29" t="s">
        <v>124</v>
      </c>
      <c r="F31" s="30" t="s">
        <v>79</v>
      </c>
      <c r="G31" s="31">
        <v>489.45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x14ac:dyDescent="0.2">
      <c r="A32" s="34" t="s">
        <v>50</v>
      </c>
      <c r="E32" s="35" t="s">
        <v>47</v>
      </c>
    </row>
    <row r="33" spans="1:16" x14ac:dyDescent="0.2">
      <c r="A33" s="38" t="s">
        <v>52</v>
      </c>
      <c r="E33" s="37" t="s">
        <v>538</v>
      </c>
    </row>
    <row r="34" spans="1:16" x14ac:dyDescent="0.2">
      <c r="A34" s="24" t="s">
        <v>45</v>
      </c>
      <c r="B34" s="28" t="s">
        <v>40</v>
      </c>
      <c r="C34" s="28" t="s">
        <v>127</v>
      </c>
      <c r="D34" s="24" t="s">
        <v>47</v>
      </c>
      <c r="E34" s="29" t="s">
        <v>128</v>
      </c>
      <c r="F34" s="30" t="s">
        <v>79</v>
      </c>
      <c r="G34" s="31">
        <v>7.8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38.25" x14ac:dyDescent="0.2">
      <c r="A35" s="34" t="s">
        <v>50</v>
      </c>
      <c r="E35" s="35" t="s">
        <v>129</v>
      </c>
    </row>
    <row r="36" spans="1:16" x14ac:dyDescent="0.2">
      <c r="A36" s="38" t="s">
        <v>52</v>
      </c>
      <c r="E36" s="37" t="s">
        <v>539</v>
      </c>
    </row>
    <row r="37" spans="1:16" x14ac:dyDescent="0.2">
      <c r="A37" s="24" t="s">
        <v>45</v>
      </c>
      <c r="B37" s="28" t="s">
        <v>42</v>
      </c>
      <c r="C37" s="28" t="s">
        <v>132</v>
      </c>
      <c r="D37" s="24" t="s">
        <v>47</v>
      </c>
      <c r="E37" s="29" t="s">
        <v>133</v>
      </c>
      <c r="F37" s="30" t="s">
        <v>79</v>
      </c>
      <c r="G37" s="31">
        <v>38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x14ac:dyDescent="0.2">
      <c r="A39" s="38" t="s">
        <v>52</v>
      </c>
      <c r="E39" s="37" t="s">
        <v>540</v>
      </c>
    </row>
    <row r="40" spans="1:16" x14ac:dyDescent="0.2">
      <c r="A40" s="24" t="s">
        <v>45</v>
      </c>
      <c r="B40" s="28" t="s">
        <v>113</v>
      </c>
      <c r="C40" s="28" t="s">
        <v>136</v>
      </c>
      <c r="D40" s="24" t="s">
        <v>47</v>
      </c>
      <c r="E40" s="29" t="s">
        <v>137</v>
      </c>
      <c r="F40" s="30" t="s">
        <v>49</v>
      </c>
      <c r="G40" s="31">
        <v>14500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25.5" x14ac:dyDescent="0.2">
      <c r="A41" s="34" t="s">
        <v>50</v>
      </c>
      <c r="E41" s="35" t="s">
        <v>541</v>
      </c>
    </row>
    <row r="42" spans="1:16" ht="25.5" x14ac:dyDescent="0.2">
      <c r="A42" s="38" t="s">
        <v>52</v>
      </c>
      <c r="E42" s="37" t="s">
        <v>542</v>
      </c>
    </row>
    <row r="43" spans="1:16" x14ac:dyDescent="0.2">
      <c r="A43" s="24" t="s">
        <v>45</v>
      </c>
      <c r="B43" s="28" t="s">
        <v>117</v>
      </c>
      <c r="C43" s="28" t="s">
        <v>140</v>
      </c>
      <c r="D43" s="24" t="s">
        <v>47</v>
      </c>
      <c r="E43" s="29" t="s">
        <v>141</v>
      </c>
      <c r="F43" s="30" t="s">
        <v>79</v>
      </c>
      <c r="G43" s="31">
        <v>2178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ht="38.25" x14ac:dyDescent="0.2">
      <c r="A44" s="34" t="s">
        <v>50</v>
      </c>
      <c r="E44" s="35" t="s">
        <v>543</v>
      </c>
    </row>
    <row r="45" spans="1:16" x14ac:dyDescent="0.2">
      <c r="A45" s="38" t="s">
        <v>52</v>
      </c>
      <c r="E45" s="37" t="s">
        <v>544</v>
      </c>
    </row>
    <row r="46" spans="1:16" x14ac:dyDescent="0.2">
      <c r="A46" s="24" t="s">
        <v>45</v>
      </c>
      <c r="B46" s="28" t="s">
        <v>122</v>
      </c>
      <c r="C46" s="28" t="s">
        <v>145</v>
      </c>
      <c r="D46" s="24" t="s">
        <v>47</v>
      </c>
      <c r="E46" s="29" t="s">
        <v>146</v>
      </c>
      <c r="F46" s="30" t="s">
        <v>49</v>
      </c>
      <c r="G46" s="31">
        <v>14500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51" x14ac:dyDescent="0.2">
      <c r="A47" s="34" t="s">
        <v>50</v>
      </c>
      <c r="E47" s="35" t="s">
        <v>147</v>
      </c>
    </row>
    <row r="48" spans="1:16" x14ac:dyDescent="0.2">
      <c r="A48" s="36" t="s">
        <v>52</v>
      </c>
      <c r="E48" s="37" t="s">
        <v>545</v>
      </c>
    </row>
    <row r="49" spans="1:18" ht="12.75" customHeight="1" x14ac:dyDescent="0.2">
      <c r="A49" s="12" t="s">
        <v>43</v>
      </c>
      <c r="B49" s="12"/>
      <c r="C49" s="40" t="s">
        <v>23</v>
      </c>
      <c r="D49" s="12"/>
      <c r="E49" s="26" t="s">
        <v>149</v>
      </c>
      <c r="F49" s="12"/>
      <c r="G49" s="12"/>
      <c r="H49" s="12"/>
      <c r="I49" s="41">
        <f>0+Q49</f>
        <v>0</v>
      </c>
      <c r="O49">
        <f>0+R49</f>
        <v>0</v>
      </c>
      <c r="Q49">
        <f>0+I50+I53</f>
        <v>0</v>
      </c>
      <c r="R49">
        <f>0+O50+O53</f>
        <v>0</v>
      </c>
    </row>
    <row r="50" spans="1:18" x14ac:dyDescent="0.2">
      <c r="A50" s="24" t="s">
        <v>45</v>
      </c>
      <c r="B50" s="28" t="s">
        <v>126</v>
      </c>
      <c r="C50" s="28" t="s">
        <v>151</v>
      </c>
      <c r="D50" s="24" t="s">
        <v>47</v>
      </c>
      <c r="E50" s="29" t="s">
        <v>152</v>
      </c>
      <c r="F50" s="30" t="s">
        <v>49</v>
      </c>
      <c r="G50" s="31">
        <v>120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4" t="s">
        <v>50</v>
      </c>
      <c r="E51" s="35" t="s">
        <v>153</v>
      </c>
    </row>
    <row r="52" spans="1:18" x14ac:dyDescent="0.2">
      <c r="A52" s="38" t="s">
        <v>52</v>
      </c>
      <c r="E52" s="37" t="s">
        <v>546</v>
      </c>
    </row>
    <row r="53" spans="1:18" x14ac:dyDescent="0.2">
      <c r="A53" s="24" t="s">
        <v>45</v>
      </c>
      <c r="B53" s="28" t="s">
        <v>131</v>
      </c>
      <c r="C53" s="28" t="s">
        <v>156</v>
      </c>
      <c r="D53" s="24" t="s">
        <v>47</v>
      </c>
      <c r="E53" s="29" t="s">
        <v>157</v>
      </c>
      <c r="F53" s="30" t="s">
        <v>158</v>
      </c>
      <c r="G53" s="31">
        <v>150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ht="25.5" x14ac:dyDescent="0.2">
      <c r="A54" s="34" t="s">
        <v>50</v>
      </c>
      <c r="E54" s="35" t="s">
        <v>159</v>
      </c>
    </row>
    <row r="55" spans="1:18" x14ac:dyDescent="0.2">
      <c r="A55" s="36" t="s">
        <v>52</v>
      </c>
      <c r="E55" s="37" t="s">
        <v>547</v>
      </c>
    </row>
    <row r="56" spans="1:18" ht="12.75" customHeight="1" x14ac:dyDescent="0.2">
      <c r="A56" s="12" t="s">
        <v>43</v>
      </c>
      <c r="B56" s="12"/>
      <c r="C56" s="40" t="s">
        <v>35</v>
      </c>
      <c r="D56" s="12"/>
      <c r="E56" s="26" t="s">
        <v>205</v>
      </c>
      <c r="F56" s="12"/>
      <c r="G56" s="12"/>
      <c r="H56" s="12"/>
      <c r="I56" s="41">
        <f>0+Q56</f>
        <v>0</v>
      </c>
      <c r="O56">
        <f>0+R56</f>
        <v>0</v>
      </c>
      <c r="Q56">
        <f>0+I57+I60+I63+I66+I69+I72+I75+I78+I81</f>
        <v>0</v>
      </c>
      <c r="R56">
        <f>0+O57+O60+O63+O66+O69+O72+O75+O78+O81</f>
        <v>0</v>
      </c>
    </row>
    <row r="57" spans="1:18" x14ac:dyDescent="0.2">
      <c r="A57" s="24" t="s">
        <v>45</v>
      </c>
      <c r="B57" s="28" t="s">
        <v>135</v>
      </c>
      <c r="C57" s="28" t="s">
        <v>207</v>
      </c>
      <c r="D57" s="24" t="s">
        <v>47</v>
      </c>
      <c r="E57" s="29" t="s">
        <v>208</v>
      </c>
      <c r="F57" s="30" t="s">
        <v>49</v>
      </c>
      <c r="G57" s="31">
        <v>127.8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8" ht="25.5" x14ac:dyDescent="0.2">
      <c r="A58" s="34" t="s">
        <v>50</v>
      </c>
      <c r="E58" s="35" t="s">
        <v>209</v>
      </c>
    </row>
    <row r="59" spans="1:18" x14ac:dyDescent="0.2">
      <c r="A59" s="38" t="s">
        <v>52</v>
      </c>
      <c r="E59" s="37" t="s">
        <v>548</v>
      </c>
    </row>
    <row r="60" spans="1:18" x14ac:dyDescent="0.2">
      <c r="A60" s="24" t="s">
        <v>45</v>
      </c>
      <c r="B60" s="28" t="s">
        <v>139</v>
      </c>
      <c r="C60" s="28" t="s">
        <v>217</v>
      </c>
      <c r="D60" s="24" t="s">
        <v>47</v>
      </c>
      <c r="E60" s="29" t="s">
        <v>218</v>
      </c>
      <c r="F60" s="30" t="s">
        <v>49</v>
      </c>
      <c r="G60" s="31">
        <v>136.19999999999999</v>
      </c>
      <c r="H60" s="32">
        <v>0</v>
      </c>
      <c r="I60" s="33">
        <f>ROUND(ROUND(H60,2)*ROUND(G60,3),2)</f>
        <v>0</v>
      </c>
      <c r="O60">
        <f>(I60*21)/100</f>
        <v>0</v>
      </c>
      <c r="P60" t="s">
        <v>23</v>
      </c>
    </row>
    <row r="61" spans="1:18" ht="25.5" x14ac:dyDescent="0.2">
      <c r="A61" s="34" t="s">
        <v>50</v>
      </c>
      <c r="E61" s="35" t="s">
        <v>219</v>
      </c>
    </row>
    <row r="62" spans="1:18" x14ac:dyDescent="0.2">
      <c r="A62" s="38" t="s">
        <v>52</v>
      </c>
      <c r="E62" s="37" t="s">
        <v>549</v>
      </c>
    </row>
    <row r="63" spans="1:18" x14ac:dyDescent="0.2">
      <c r="A63" s="24" t="s">
        <v>45</v>
      </c>
      <c r="B63" s="28" t="s">
        <v>144</v>
      </c>
      <c r="C63" s="28" t="s">
        <v>222</v>
      </c>
      <c r="D63" s="24" t="s">
        <v>47</v>
      </c>
      <c r="E63" s="29" t="s">
        <v>223</v>
      </c>
      <c r="F63" s="30" t="s">
        <v>79</v>
      </c>
      <c r="G63" s="31">
        <v>10</v>
      </c>
      <c r="H63" s="32">
        <v>0</v>
      </c>
      <c r="I63" s="33">
        <f>ROUND(ROUND(H63,2)*ROUND(G63,3),2)</f>
        <v>0</v>
      </c>
      <c r="O63">
        <f>(I63*21)/100</f>
        <v>0</v>
      </c>
      <c r="P63" t="s">
        <v>23</v>
      </c>
    </row>
    <row r="64" spans="1:18" x14ac:dyDescent="0.2">
      <c r="A64" s="34" t="s">
        <v>50</v>
      </c>
      <c r="E64" s="35" t="s">
        <v>47</v>
      </c>
    </row>
    <row r="65" spans="1:16" x14ac:dyDescent="0.2">
      <c r="A65" s="38" t="s">
        <v>52</v>
      </c>
      <c r="E65" s="37" t="s">
        <v>550</v>
      </c>
    </row>
    <row r="66" spans="1:16" x14ac:dyDescent="0.2">
      <c r="A66" s="24" t="s">
        <v>45</v>
      </c>
      <c r="B66" s="28" t="s">
        <v>150</v>
      </c>
      <c r="C66" s="28" t="s">
        <v>226</v>
      </c>
      <c r="D66" s="24" t="s">
        <v>47</v>
      </c>
      <c r="E66" s="29" t="s">
        <v>227</v>
      </c>
      <c r="F66" s="30" t="s">
        <v>49</v>
      </c>
      <c r="G66" s="31">
        <v>126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34" t="s">
        <v>50</v>
      </c>
      <c r="E67" s="35" t="s">
        <v>228</v>
      </c>
    </row>
    <row r="68" spans="1:16" x14ac:dyDescent="0.2">
      <c r="A68" s="38" t="s">
        <v>52</v>
      </c>
      <c r="E68" s="37" t="s">
        <v>551</v>
      </c>
    </row>
    <row r="69" spans="1:16" x14ac:dyDescent="0.2">
      <c r="A69" s="24" t="s">
        <v>45</v>
      </c>
      <c r="B69" s="28" t="s">
        <v>155</v>
      </c>
      <c r="C69" s="28" t="s">
        <v>231</v>
      </c>
      <c r="D69" s="24" t="s">
        <v>47</v>
      </c>
      <c r="E69" s="29" t="s">
        <v>232</v>
      </c>
      <c r="F69" s="30" t="s">
        <v>49</v>
      </c>
      <c r="G69" s="31">
        <v>1006.4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ht="25.5" x14ac:dyDescent="0.2">
      <c r="A70" s="34" t="s">
        <v>50</v>
      </c>
      <c r="E70" s="35" t="s">
        <v>233</v>
      </c>
    </row>
    <row r="71" spans="1:16" ht="38.25" x14ac:dyDescent="0.2">
      <c r="A71" s="38" t="s">
        <v>52</v>
      </c>
      <c r="E71" s="37" t="s">
        <v>552</v>
      </c>
    </row>
    <row r="72" spans="1:16" x14ac:dyDescent="0.2">
      <c r="A72" s="24" t="s">
        <v>45</v>
      </c>
      <c r="B72" s="28" t="s">
        <v>161</v>
      </c>
      <c r="C72" s="28" t="s">
        <v>236</v>
      </c>
      <c r="D72" s="24" t="s">
        <v>47</v>
      </c>
      <c r="E72" s="29" t="s">
        <v>237</v>
      </c>
      <c r="F72" s="30" t="s">
        <v>49</v>
      </c>
      <c r="G72" s="31">
        <v>122.4</v>
      </c>
      <c r="H72" s="32">
        <v>0</v>
      </c>
      <c r="I72" s="33">
        <f>ROUND(ROUND(H72,2)*ROUND(G72,3),2)</f>
        <v>0</v>
      </c>
      <c r="O72">
        <f>(I72*21)/100</f>
        <v>0</v>
      </c>
      <c r="P72" t="s">
        <v>23</v>
      </c>
    </row>
    <row r="73" spans="1:16" ht="25.5" x14ac:dyDescent="0.2">
      <c r="A73" s="34" t="s">
        <v>50</v>
      </c>
      <c r="E73" s="35" t="s">
        <v>238</v>
      </c>
    </row>
    <row r="74" spans="1:16" x14ac:dyDescent="0.2">
      <c r="A74" s="38" t="s">
        <v>52</v>
      </c>
      <c r="E74" s="37" t="s">
        <v>553</v>
      </c>
    </row>
    <row r="75" spans="1:16" ht="25.5" x14ac:dyDescent="0.2">
      <c r="A75" s="24" t="s">
        <v>45</v>
      </c>
      <c r="B75" s="28" t="s">
        <v>166</v>
      </c>
      <c r="C75" s="28" t="s">
        <v>241</v>
      </c>
      <c r="D75" s="24" t="s">
        <v>47</v>
      </c>
      <c r="E75" s="29" t="s">
        <v>242</v>
      </c>
      <c r="F75" s="30" t="s">
        <v>49</v>
      </c>
      <c r="G75" s="31">
        <v>124.2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6" ht="25.5" x14ac:dyDescent="0.2">
      <c r="A76" s="34" t="s">
        <v>50</v>
      </c>
      <c r="E76" s="35" t="s">
        <v>243</v>
      </c>
    </row>
    <row r="77" spans="1:16" x14ac:dyDescent="0.2">
      <c r="A77" s="38" t="s">
        <v>52</v>
      </c>
      <c r="E77" s="37" t="s">
        <v>554</v>
      </c>
    </row>
    <row r="78" spans="1:16" x14ac:dyDescent="0.2">
      <c r="A78" s="24" t="s">
        <v>45</v>
      </c>
      <c r="B78" s="28" t="s">
        <v>172</v>
      </c>
      <c r="C78" s="28" t="s">
        <v>246</v>
      </c>
      <c r="D78" s="24" t="s">
        <v>47</v>
      </c>
      <c r="E78" s="29" t="s">
        <v>247</v>
      </c>
      <c r="F78" s="30" t="s">
        <v>49</v>
      </c>
      <c r="G78" s="31">
        <v>881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50</v>
      </c>
      <c r="E79" s="35" t="s">
        <v>248</v>
      </c>
    </row>
    <row r="80" spans="1:16" ht="38.25" x14ac:dyDescent="0.2">
      <c r="A80" s="38" t="s">
        <v>52</v>
      </c>
      <c r="E80" s="37" t="s">
        <v>555</v>
      </c>
    </row>
    <row r="81" spans="1:18" x14ac:dyDescent="0.2">
      <c r="A81" s="24" t="s">
        <v>45</v>
      </c>
      <c r="B81" s="28" t="s">
        <v>176</v>
      </c>
      <c r="C81" s="28" t="s">
        <v>251</v>
      </c>
      <c r="D81" s="24" t="s">
        <v>47</v>
      </c>
      <c r="E81" s="29" t="s">
        <v>252</v>
      </c>
      <c r="F81" s="30" t="s">
        <v>49</v>
      </c>
      <c r="G81" s="31">
        <v>881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8" x14ac:dyDescent="0.2">
      <c r="A82" s="34" t="s">
        <v>50</v>
      </c>
      <c r="E82" s="35" t="s">
        <v>253</v>
      </c>
    </row>
    <row r="83" spans="1:18" ht="38.25" x14ac:dyDescent="0.2">
      <c r="A83" s="36" t="s">
        <v>52</v>
      </c>
      <c r="E83" s="37" t="s">
        <v>555</v>
      </c>
    </row>
    <row r="84" spans="1:18" ht="12.75" customHeight="1" x14ac:dyDescent="0.2">
      <c r="A84" s="12" t="s">
        <v>43</v>
      </c>
      <c r="B84" s="12"/>
      <c r="C84" s="40" t="s">
        <v>100</v>
      </c>
      <c r="D84" s="12"/>
      <c r="E84" s="26" t="s">
        <v>258</v>
      </c>
      <c r="F84" s="12"/>
      <c r="G84" s="12"/>
      <c r="H84" s="12"/>
      <c r="I84" s="41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24" t="s">
        <v>45</v>
      </c>
      <c r="B85" s="28" t="s">
        <v>181</v>
      </c>
      <c r="C85" s="28" t="s">
        <v>264</v>
      </c>
      <c r="D85" s="24" t="s">
        <v>47</v>
      </c>
      <c r="E85" s="29" t="s">
        <v>265</v>
      </c>
      <c r="F85" s="30" t="s">
        <v>56</v>
      </c>
      <c r="G85" s="31">
        <v>1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34" t="s">
        <v>50</v>
      </c>
      <c r="E86" s="35" t="s">
        <v>266</v>
      </c>
    </row>
    <row r="87" spans="1:18" x14ac:dyDescent="0.2">
      <c r="A87" s="36" t="s">
        <v>52</v>
      </c>
      <c r="E87" s="37" t="s">
        <v>556</v>
      </c>
    </row>
    <row r="88" spans="1:18" ht="12.75" customHeight="1" x14ac:dyDescent="0.2">
      <c r="A88" s="12" t="s">
        <v>43</v>
      </c>
      <c r="B88" s="12"/>
      <c r="C88" s="40" t="s">
        <v>40</v>
      </c>
      <c r="D88" s="12"/>
      <c r="E88" s="26" t="s">
        <v>282</v>
      </c>
      <c r="F88" s="12"/>
      <c r="G88" s="12"/>
      <c r="H88" s="12"/>
      <c r="I88" s="41">
        <f>0+Q88</f>
        <v>0</v>
      </c>
      <c r="O88">
        <f>0+R88</f>
        <v>0</v>
      </c>
      <c r="Q88">
        <f>0+I89</f>
        <v>0</v>
      </c>
      <c r="R88">
        <f>0+O89</f>
        <v>0</v>
      </c>
    </row>
    <row r="89" spans="1:18" x14ac:dyDescent="0.2">
      <c r="A89" s="24" t="s">
        <v>45</v>
      </c>
      <c r="B89" s="28" t="s">
        <v>184</v>
      </c>
      <c r="C89" s="28" t="s">
        <v>522</v>
      </c>
      <c r="D89" s="24" t="s">
        <v>47</v>
      </c>
      <c r="E89" s="29" t="s">
        <v>523</v>
      </c>
      <c r="F89" s="30" t="s">
        <v>158</v>
      </c>
      <c r="G89" s="31">
        <v>19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8" x14ac:dyDescent="0.2">
      <c r="A90" s="34" t="s">
        <v>50</v>
      </c>
      <c r="E90" s="35" t="s">
        <v>291</v>
      </c>
    </row>
    <row r="91" spans="1:18" x14ac:dyDescent="0.2">
      <c r="A91" s="36" t="s">
        <v>52</v>
      </c>
      <c r="E91" s="37" t="s">
        <v>557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0+O8+O12+O61+O80+O120+O124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558</v>
      </c>
      <c r="I3" s="39">
        <f>0+I8+I12+I61+I80+I120+I124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558</v>
      </c>
      <c r="D4" s="2"/>
      <c r="E4" s="20" t="s">
        <v>559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71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72</v>
      </c>
      <c r="D9" s="24" t="s">
        <v>47</v>
      </c>
      <c r="E9" s="29" t="s">
        <v>73</v>
      </c>
      <c r="F9" s="30" t="s">
        <v>74</v>
      </c>
      <c r="G9" s="31">
        <v>295.38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50</v>
      </c>
      <c r="E10" s="35" t="s">
        <v>75</v>
      </c>
    </row>
    <row r="11" spans="1:18" ht="38.25" x14ac:dyDescent="0.2">
      <c r="A11" s="36" t="s">
        <v>52</v>
      </c>
      <c r="E11" s="37" t="s">
        <v>560</v>
      </c>
    </row>
    <row r="12" spans="1:18" ht="12.75" customHeight="1" x14ac:dyDescent="0.2">
      <c r="A12" s="12" t="s">
        <v>43</v>
      </c>
      <c r="B12" s="12"/>
      <c r="C12" s="40" t="s">
        <v>29</v>
      </c>
      <c r="D12" s="12"/>
      <c r="E12" s="26" t="s">
        <v>44</v>
      </c>
      <c r="F12" s="12"/>
      <c r="G12" s="12"/>
      <c r="H12" s="12"/>
      <c r="I12" s="41">
        <f>0+Q12</f>
        <v>0</v>
      </c>
      <c r="O12">
        <f>0+R12</f>
        <v>0</v>
      </c>
      <c r="Q12">
        <f>0+I13+I16+I19+I22+I25+I28+I31+I34+I37+I40+I43+I46+I49+I52+I55+I58</f>
        <v>0</v>
      </c>
      <c r="R12">
        <f>0+O13+O16+O19+O22+O25+O28+O31+O34+O37+O40+O43+O46+O49+O52+O55+O58</f>
        <v>0</v>
      </c>
    </row>
    <row r="13" spans="1:18" ht="25.5" x14ac:dyDescent="0.2">
      <c r="A13" s="24" t="s">
        <v>45</v>
      </c>
      <c r="B13" s="28" t="s">
        <v>23</v>
      </c>
      <c r="C13" s="28" t="s">
        <v>77</v>
      </c>
      <c r="D13" s="24" t="s">
        <v>47</v>
      </c>
      <c r="E13" s="29" t="s">
        <v>78</v>
      </c>
      <c r="F13" s="30" t="s">
        <v>79</v>
      </c>
      <c r="G13" s="31">
        <v>51.59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50</v>
      </c>
      <c r="E14" s="35" t="s">
        <v>80</v>
      </c>
    </row>
    <row r="15" spans="1:18" ht="25.5" x14ac:dyDescent="0.2">
      <c r="A15" s="38" t="s">
        <v>52</v>
      </c>
      <c r="E15" s="37" t="s">
        <v>561</v>
      </c>
    </row>
    <row r="16" spans="1:18" ht="25.5" x14ac:dyDescent="0.2">
      <c r="A16" s="24" t="s">
        <v>45</v>
      </c>
      <c r="B16" s="28" t="s">
        <v>22</v>
      </c>
      <c r="C16" s="28" t="s">
        <v>86</v>
      </c>
      <c r="D16" s="24" t="s">
        <v>47</v>
      </c>
      <c r="E16" s="29" t="s">
        <v>87</v>
      </c>
      <c r="F16" s="30" t="s">
        <v>79</v>
      </c>
      <c r="G16" s="31">
        <v>93.8</v>
      </c>
      <c r="H16" s="32">
        <v>0</v>
      </c>
      <c r="I16" s="33">
        <f>ROUND(ROUND(H16,2)*ROUND(G16,3),2)</f>
        <v>0</v>
      </c>
      <c r="O16">
        <f>(I16*21)/100</f>
        <v>0</v>
      </c>
      <c r="P16" t="s">
        <v>23</v>
      </c>
    </row>
    <row r="17" spans="1:16" ht="25.5" x14ac:dyDescent="0.2">
      <c r="A17" s="34" t="s">
        <v>50</v>
      </c>
      <c r="E17" s="35" t="s">
        <v>80</v>
      </c>
    </row>
    <row r="18" spans="1:16" ht="25.5" x14ac:dyDescent="0.2">
      <c r="A18" s="38" t="s">
        <v>52</v>
      </c>
      <c r="E18" s="37" t="s">
        <v>562</v>
      </c>
    </row>
    <row r="19" spans="1:16" x14ac:dyDescent="0.2">
      <c r="A19" s="24" t="s">
        <v>45</v>
      </c>
      <c r="B19" s="28" t="s">
        <v>33</v>
      </c>
      <c r="C19" s="28" t="s">
        <v>89</v>
      </c>
      <c r="D19" s="24" t="s">
        <v>47</v>
      </c>
      <c r="E19" s="29" t="s">
        <v>90</v>
      </c>
      <c r="F19" s="30" t="s">
        <v>79</v>
      </c>
      <c r="G19" s="31">
        <v>60.97</v>
      </c>
      <c r="H19" s="32">
        <v>0</v>
      </c>
      <c r="I19" s="33">
        <f>ROUND(ROUND(H19,2)*ROUND(G19,3),2)</f>
        <v>0</v>
      </c>
      <c r="O19">
        <f>(I19*21)/100</f>
        <v>0</v>
      </c>
      <c r="P19" t="s">
        <v>23</v>
      </c>
    </row>
    <row r="20" spans="1:16" ht="25.5" x14ac:dyDescent="0.2">
      <c r="A20" s="34" t="s">
        <v>50</v>
      </c>
      <c r="E20" s="35" t="s">
        <v>80</v>
      </c>
    </row>
    <row r="21" spans="1:16" ht="25.5" x14ac:dyDescent="0.2">
      <c r="A21" s="38" t="s">
        <v>52</v>
      </c>
      <c r="E21" s="37" t="s">
        <v>563</v>
      </c>
    </row>
    <row r="22" spans="1:16" x14ac:dyDescent="0.2">
      <c r="A22" s="24" t="s">
        <v>45</v>
      </c>
      <c r="B22" s="28" t="s">
        <v>35</v>
      </c>
      <c r="C22" s="28" t="s">
        <v>92</v>
      </c>
      <c r="D22" s="24" t="s">
        <v>47</v>
      </c>
      <c r="E22" s="29" t="s">
        <v>93</v>
      </c>
      <c r="F22" s="30" t="s">
        <v>79</v>
      </c>
      <c r="G22" s="31">
        <v>1212.5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ht="89.25" x14ac:dyDescent="0.2">
      <c r="A23" s="34" t="s">
        <v>50</v>
      </c>
      <c r="E23" s="35" t="s">
        <v>94</v>
      </c>
    </row>
    <row r="24" spans="1:16" x14ac:dyDescent="0.2">
      <c r="A24" s="38" t="s">
        <v>52</v>
      </c>
      <c r="E24" s="37" t="s">
        <v>564</v>
      </c>
    </row>
    <row r="25" spans="1:16" x14ac:dyDescent="0.2">
      <c r="A25" s="24" t="s">
        <v>45</v>
      </c>
      <c r="B25" s="28" t="s">
        <v>37</v>
      </c>
      <c r="C25" s="28" t="s">
        <v>97</v>
      </c>
      <c r="D25" s="24" t="s">
        <v>47</v>
      </c>
      <c r="E25" s="29" t="s">
        <v>98</v>
      </c>
      <c r="F25" s="30" t="s">
        <v>79</v>
      </c>
      <c r="G25" s="31">
        <v>1212.5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4" t="s">
        <v>50</v>
      </c>
      <c r="E26" s="35" t="s">
        <v>99</v>
      </c>
    </row>
    <row r="27" spans="1:16" x14ac:dyDescent="0.2">
      <c r="A27" s="38" t="s">
        <v>52</v>
      </c>
      <c r="E27" s="37" t="s">
        <v>564</v>
      </c>
    </row>
    <row r="28" spans="1:16" x14ac:dyDescent="0.2">
      <c r="A28" s="24" t="s">
        <v>45</v>
      </c>
      <c r="B28" s="28" t="s">
        <v>96</v>
      </c>
      <c r="C28" s="28" t="s">
        <v>101</v>
      </c>
      <c r="D28" s="24" t="s">
        <v>47</v>
      </c>
      <c r="E28" s="29" t="s">
        <v>102</v>
      </c>
      <c r="F28" s="30" t="s">
        <v>79</v>
      </c>
      <c r="G28" s="31">
        <v>491.3</v>
      </c>
      <c r="H28" s="32">
        <v>0</v>
      </c>
      <c r="I28" s="33">
        <f>ROUND(ROUND(H28,2)*ROUND(G28,3),2)</f>
        <v>0</v>
      </c>
      <c r="O28">
        <f>(I28*21)/100</f>
        <v>0</v>
      </c>
      <c r="P28" t="s">
        <v>23</v>
      </c>
    </row>
    <row r="29" spans="1:16" ht="63.75" x14ac:dyDescent="0.2">
      <c r="A29" s="34" t="s">
        <v>50</v>
      </c>
      <c r="E29" s="35" t="s">
        <v>103</v>
      </c>
    </row>
    <row r="30" spans="1:16" x14ac:dyDescent="0.2">
      <c r="A30" s="38" t="s">
        <v>52</v>
      </c>
      <c r="E30" s="37" t="s">
        <v>565</v>
      </c>
    </row>
    <row r="31" spans="1:16" x14ac:dyDescent="0.2">
      <c r="A31" s="24" t="s">
        <v>45</v>
      </c>
      <c r="B31" s="28" t="s">
        <v>100</v>
      </c>
      <c r="C31" s="28" t="s">
        <v>105</v>
      </c>
      <c r="D31" s="24" t="s">
        <v>47</v>
      </c>
      <c r="E31" s="29" t="s">
        <v>106</v>
      </c>
      <c r="F31" s="30" t="s">
        <v>79</v>
      </c>
      <c r="G31" s="31">
        <v>86.7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6" ht="51" x14ac:dyDescent="0.2">
      <c r="A32" s="34" t="s">
        <v>50</v>
      </c>
      <c r="E32" s="35" t="s">
        <v>107</v>
      </c>
    </row>
    <row r="33" spans="1:16" x14ac:dyDescent="0.2">
      <c r="A33" s="38" t="s">
        <v>52</v>
      </c>
      <c r="E33" s="37" t="s">
        <v>566</v>
      </c>
    </row>
    <row r="34" spans="1:16" x14ac:dyDescent="0.2">
      <c r="A34" s="24" t="s">
        <v>45</v>
      </c>
      <c r="B34" s="28" t="s">
        <v>40</v>
      </c>
      <c r="C34" s="28" t="s">
        <v>109</v>
      </c>
      <c r="D34" s="24" t="s">
        <v>47</v>
      </c>
      <c r="E34" s="29" t="s">
        <v>110</v>
      </c>
      <c r="F34" s="30" t="s">
        <v>79</v>
      </c>
      <c r="G34" s="31">
        <v>162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50</v>
      </c>
      <c r="E35" s="35" t="s">
        <v>111</v>
      </c>
    </row>
    <row r="36" spans="1:16" x14ac:dyDescent="0.2">
      <c r="A36" s="38" t="s">
        <v>52</v>
      </c>
      <c r="E36" s="37" t="s">
        <v>567</v>
      </c>
    </row>
    <row r="37" spans="1:16" x14ac:dyDescent="0.2">
      <c r="A37" s="24" t="s">
        <v>45</v>
      </c>
      <c r="B37" s="28" t="s">
        <v>42</v>
      </c>
      <c r="C37" s="28" t="s">
        <v>114</v>
      </c>
      <c r="D37" s="24" t="s">
        <v>47</v>
      </c>
      <c r="E37" s="29" t="s">
        <v>115</v>
      </c>
      <c r="F37" s="30" t="s">
        <v>79</v>
      </c>
      <c r="G37" s="31">
        <v>206.36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50</v>
      </c>
      <c r="E38" s="35" t="s">
        <v>47</v>
      </c>
    </row>
    <row r="39" spans="1:16" ht="63.75" x14ac:dyDescent="0.2">
      <c r="A39" s="38" t="s">
        <v>52</v>
      </c>
      <c r="E39" s="37" t="s">
        <v>568</v>
      </c>
    </row>
    <row r="40" spans="1:16" x14ac:dyDescent="0.2">
      <c r="A40" s="24" t="s">
        <v>45</v>
      </c>
      <c r="B40" s="28" t="s">
        <v>113</v>
      </c>
      <c r="C40" s="28" t="s">
        <v>118</v>
      </c>
      <c r="D40" s="24" t="s">
        <v>47</v>
      </c>
      <c r="E40" s="29" t="s">
        <v>119</v>
      </c>
      <c r="F40" s="30" t="s">
        <v>79</v>
      </c>
      <c r="G40" s="31">
        <v>2490.5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6" ht="51" x14ac:dyDescent="0.2">
      <c r="A41" s="34" t="s">
        <v>50</v>
      </c>
      <c r="E41" s="35" t="s">
        <v>120</v>
      </c>
    </row>
    <row r="42" spans="1:16" x14ac:dyDescent="0.2">
      <c r="A42" s="38" t="s">
        <v>52</v>
      </c>
      <c r="E42" s="37" t="s">
        <v>569</v>
      </c>
    </row>
    <row r="43" spans="1:16" x14ac:dyDescent="0.2">
      <c r="A43" s="24" t="s">
        <v>45</v>
      </c>
      <c r="B43" s="28" t="s">
        <v>117</v>
      </c>
      <c r="C43" s="28" t="s">
        <v>123</v>
      </c>
      <c r="D43" s="24" t="s">
        <v>47</v>
      </c>
      <c r="E43" s="29" t="s">
        <v>124</v>
      </c>
      <c r="F43" s="30" t="s">
        <v>79</v>
      </c>
      <c r="G43" s="31">
        <v>86.7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4" t="s">
        <v>50</v>
      </c>
      <c r="E44" s="35" t="s">
        <v>47</v>
      </c>
    </row>
    <row r="45" spans="1:16" x14ac:dyDescent="0.2">
      <c r="A45" s="38" t="s">
        <v>52</v>
      </c>
      <c r="E45" s="37" t="s">
        <v>570</v>
      </c>
    </row>
    <row r="46" spans="1:16" x14ac:dyDescent="0.2">
      <c r="A46" s="24" t="s">
        <v>45</v>
      </c>
      <c r="B46" s="28" t="s">
        <v>122</v>
      </c>
      <c r="C46" s="28" t="s">
        <v>127</v>
      </c>
      <c r="D46" s="24" t="s">
        <v>47</v>
      </c>
      <c r="E46" s="29" t="s">
        <v>128</v>
      </c>
      <c r="F46" s="30" t="s">
        <v>79</v>
      </c>
      <c r="G46" s="31">
        <v>610.5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4" t="s">
        <v>50</v>
      </c>
      <c r="E47" s="35" t="s">
        <v>129</v>
      </c>
    </row>
    <row r="48" spans="1:16" x14ac:dyDescent="0.2">
      <c r="A48" s="38" t="s">
        <v>52</v>
      </c>
      <c r="E48" s="37" t="s">
        <v>571</v>
      </c>
    </row>
    <row r="49" spans="1:18" x14ac:dyDescent="0.2">
      <c r="A49" s="24" t="s">
        <v>45</v>
      </c>
      <c r="B49" s="28" t="s">
        <v>126</v>
      </c>
      <c r="C49" s="28" t="s">
        <v>132</v>
      </c>
      <c r="D49" s="24" t="s">
        <v>47</v>
      </c>
      <c r="E49" s="29" t="s">
        <v>133</v>
      </c>
      <c r="F49" s="30" t="s">
        <v>79</v>
      </c>
      <c r="G49" s="31">
        <v>162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50</v>
      </c>
      <c r="E50" s="35" t="s">
        <v>47</v>
      </c>
    </row>
    <row r="51" spans="1:18" x14ac:dyDescent="0.2">
      <c r="A51" s="38" t="s">
        <v>52</v>
      </c>
      <c r="E51" s="37" t="s">
        <v>572</v>
      </c>
    </row>
    <row r="52" spans="1:18" x14ac:dyDescent="0.2">
      <c r="A52" s="24" t="s">
        <v>45</v>
      </c>
      <c r="B52" s="28" t="s">
        <v>131</v>
      </c>
      <c r="C52" s="28" t="s">
        <v>136</v>
      </c>
      <c r="D52" s="24" t="s">
        <v>47</v>
      </c>
      <c r="E52" s="29" t="s">
        <v>137</v>
      </c>
      <c r="F52" s="30" t="s">
        <v>49</v>
      </c>
      <c r="G52" s="31">
        <v>2106.6669999999999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ht="25.5" x14ac:dyDescent="0.2">
      <c r="A53" s="34" t="s">
        <v>50</v>
      </c>
      <c r="E53" s="35" t="s">
        <v>541</v>
      </c>
    </row>
    <row r="54" spans="1:18" ht="25.5" x14ac:dyDescent="0.2">
      <c r="A54" s="38" t="s">
        <v>52</v>
      </c>
      <c r="E54" s="37" t="s">
        <v>573</v>
      </c>
    </row>
    <row r="55" spans="1:18" x14ac:dyDescent="0.2">
      <c r="A55" s="24" t="s">
        <v>45</v>
      </c>
      <c r="B55" s="28" t="s">
        <v>135</v>
      </c>
      <c r="C55" s="28" t="s">
        <v>140</v>
      </c>
      <c r="D55" s="24" t="s">
        <v>47</v>
      </c>
      <c r="E55" s="29" t="s">
        <v>141</v>
      </c>
      <c r="F55" s="30" t="s">
        <v>79</v>
      </c>
      <c r="G55" s="31">
        <v>316</v>
      </c>
      <c r="H55" s="32">
        <v>0</v>
      </c>
      <c r="I55" s="33">
        <f>ROUND(ROUND(H55,2)*ROUND(G55,3),2)</f>
        <v>0</v>
      </c>
      <c r="O55">
        <f>(I55*21)/100</f>
        <v>0</v>
      </c>
      <c r="P55" t="s">
        <v>23</v>
      </c>
    </row>
    <row r="56" spans="1:18" ht="38.25" x14ac:dyDescent="0.2">
      <c r="A56" s="34" t="s">
        <v>50</v>
      </c>
      <c r="E56" s="35" t="s">
        <v>543</v>
      </c>
    </row>
    <row r="57" spans="1:18" x14ac:dyDescent="0.2">
      <c r="A57" s="38" t="s">
        <v>52</v>
      </c>
      <c r="E57" s="37" t="s">
        <v>574</v>
      </c>
    </row>
    <row r="58" spans="1:18" x14ac:dyDescent="0.2">
      <c r="A58" s="24" t="s">
        <v>45</v>
      </c>
      <c r="B58" s="28" t="s">
        <v>139</v>
      </c>
      <c r="C58" s="28" t="s">
        <v>145</v>
      </c>
      <c r="D58" s="24" t="s">
        <v>47</v>
      </c>
      <c r="E58" s="29" t="s">
        <v>146</v>
      </c>
      <c r="F58" s="30" t="s">
        <v>49</v>
      </c>
      <c r="G58" s="31">
        <v>2106.6669999999999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63.75" x14ac:dyDescent="0.2">
      <c r="A59" s="34" t="s">
        <v>50</v>
      </c>
      <c r="E59" s="35" t="s">
        <v>575</v>
      </c>
    </row>
    <row r="60" spans="1:18" x14ac:dyDescent="0.2">
      <c r="A60" s="36" t="s">
        <v>52</v>
      </c>
      <c r="E60" s="37" t="s">
        <v>576</v>
      </c>
    </row>
    <row r="61" spans="1:18" ht="12.75" customHeight="1" x14ac:dyDescent="0.2">
      <c r="A61" s="12" t="s">
        <v>43</v>
      </c>
      <c r="B61" s="12"/>
      <c r="C61" s="40" t="s">
        <v>23</v>
      </c>
      <c r="D61" s="12"/>
      <c r="E61" s="26" t="s">
        <v>149</v>
      </c>
      <c r="F61" s="12"/>
      <c r="G61" s="12"/>
      <c r="H61" s="12"/>
      <c r="I61" s="41">
        <f>0+Q61</f>
        <v>0</v>
      </c>
      <c r="O61">
        <f>0+R61</f>
        <v>0</v>
      </c>
      <c r="Q61">
        <f>0+I62+I65+I68+I71+I74+I77</f>
        <v>0</v>
      </c>
      <c r="R61">
        <f>0+O62+O65+O68+O71+O74+O77</f>
        <v>0</v>
      </c>
    </row>
    <row r="62" spans="1:18" x14ac:dyDescent="0.2">
      <c r="A62" s="24" t="s">
        <v>45</v>
      </c>
      <c r="B62" s="28" t="s">
        <v>144</v>
      </c>
      <c r="C62" s="28" t="s">
        <v>151</v>
      </c>
      <c r="D62" s="24" t="s">
        <v>47</v>
      </c>
      <c r="E62" s="29" t="s">
        <v>152</v>
      </c>
      <c r="F62" s="30" t="s">
        <v>49</v>
      </c>
      <c r="G62" s="31">
        <v>412.8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50</v>
      </c>
      <c r="E63" s="35" t="s">
        <v>153</v>
      </c>
    </row>
    <row r="64" spans="1:18" x14ac:dyDescent="0.2">
      <c r="A64" s="38" t="s">
        <v>52</v>
      </c>
      <c r="E64" s="37" t="s">
        <v>577</v>
      </c>
    </row>
    <row r="65" spans="1:18" x14ac:dyDescent="0.2">
      <c r="A65" s="24" t="s">
        <v>45</v>
      </c>
      <c r="B65" s="28" t="s">
        <v>150</v>
      </c>
      <c r="C65" s="28" t="s">
        <v>156</v>
      </c>
      <c r="D65" s="24" t="s">
        <v>47</v>
      </c>
      <c r="E65" s="29" t="s">
        <v>157</v>
      </c>
      <c r="F65" s="30" t="s">
        <v>158</v>
      </c>
      <c r="G65" s="31">
        <v>516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8" ht="25.5" x14ac:dyDescent="0.2">
      <c r="A66" s="34" t="s">
        <v>50</v>
      </c>
      <c r="E66" s="35" t="s">
        <v>159</v>
      </c>
    </row>
    <row r="67" spans="1:18" x14ac:dyDescent="0.2">
      <c r="A67" s="38" t="s">
        <v>52</v>
      </c>
      <c r="E67" s="37" t="s">
        <v>578</v>
      </c>
    </row>
    <row r="68" spans="1:18" x14ac:dyDescent="0.2">
      <c r="A68" s="24" t="s">
        <v>45</v>
      </c>
      <c r="B68" s="28" t="s">
        <v>155</v>
      </c>
      <c r="C68" s="28" t="s">
        <v>167</v>
      </c>
      <c r="D68" s="24" t="s">
        <v>168</v>
      </c>
      <c r="E68" s="29" t="s">
        <v>169</v>
      </c>
      <c r="F68" s="30" t="s">
        <v>49</v>
      </c>
      <c r="G68" s="31">
        <v>2664.444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8" ht="25.5" x14ac:dyDescent="0.2">
      <c r="A69" s="34" t="s">
        <v>50</v>
      </c>
      <c r="E69" s="35" t="s">
        <v>579</v>
      </c>
    </row>
    <row r="70" spans="1:18" x14ac:dyDescent="0.2">
      <c r="A70" s="38" t="s">
        <v>52</v>
      </c>
      <c r="E70" s="37" t="s">
        <v>580</v>
      </c>
    </row>
    <row r="71" spans="1:18" x14ac:dyDescent="0.2">
      <c r="A71" s="24" t="s">
        <v>45</v>
      </c>
      <c r="B71" s="28" t="s">
        <v>161</v>
      </c>
      <c r="C71" s="28" t="s">
        <v>167</v>
      </c>
      <c r="D71" s="24" t="s">
        <v>173</v>
      </c>
      <c r="E71" s="29" t="s">
        <v>169</v>
      </c>
      <c r="F71" s="30" t="s">
        <v>49</v>
      </c>
      <c r="G71" s="31">
        <v>3324.444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8" ht="25.5" x14ac:dyDescent="0.2">
      <c r="A72" s="34" t="s">
        <v>50</v>
      </c>
      <c r="E72" s="35" t="s">
        <v>337</v>
      </c>
    </row>
    <row r="73" spans="1:18" x14ac:dyDescent="0.2">
      <c r="A73" s="38" t="s">
        <v>52</v>
      </c>
      <c r="E73" s="37" t="s">
        <v>581</v>
      </c>
    </row>
    <row r="74" spans="1:18" ht="25.5" x14ac:dyDescent="0.2">
      <c r="A74" s="24" t="s">
        <v>45</v>
      </c>
      <c r="B74" s="28" t="s">
        <v>166</v>
      </c>
      <c r="C74" s="28" t="s">
        <v>177</v>
      </c>
      <c r="D74" s="24" t="s">
        <v>168</v>
      </c>
      <c r="E74" s="29" t="s">
        <v>178</v>
      </c>
      <c r="F74" s="30" t="s">
        <v>49</v>
      </c>
      <c r="G74" s="31">
        <v>15986.666999999999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34" t="s">
        <v>50</v>
      </c>
      <c r="E75" s="35" t="s">
        <v>582</v>
      </c>
    </row>
    <row r="76" spans="1:18" x14ac:dyDescent="0.2">
      <c r="A76" s="38" t="s">
        <v>52</v>
      </c>
      <c r="E76" s="37" t="s">
        <v>583</v>
      </c>
    </row>
    <row r="77" spans="1:18" ht="25.5" x14ac:dyDescent="0.2">
      <c r="A77" s="24" t="s">
        <v>45</v>
      </c>
      <c r="B77" s="28" t="s">
        <v>172</v>
      </c>
      <c r="C77" s="28" t="s">
        <v>177</v>
      </c>
      <c r="D77" s="24" t="s">
        <v>173</v>
      </c>
      <c r="E77" s="29" t="s">
        <v>178</v>
      </c>
      <c r="F77" s="30" t="s">
        <v>49</v>
      </c>
      <c r="G77" s="31">
        <v>6648.8890000000001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8" x14ac:dyDescent="0.2">
      <c r="A78" s="34" t="s">
        <v>50</v>
      </c>
      <c r="E78" s="35" t="s">
        <v>341</v>
      </c>
    </row>
    <row r="79" spans="1:18" x14ac:dyDescent="0.2">
      <c r="A79" s="36" t="s">
        <v>52</v>
      </c>
      <c r="E79" s="37" t="s">
        <v>584</v>
      </c>
    </row>
    <row r="80" spans="1:18" ht="12.75" customHeight="1" x14ac:dyDescent="0.2">
      <c r="A80" s="12" t="s">
        <v>43</v>
      </c>
      <c r="B80" s="12"/>
      <c r="C80" s="40" t="s">
        <v>35</v>
      </c>
      <c r="D80" s="12"/>
      <c r="E80" s="26" t="s">
        <v>205</v>
      </c>
      <c r="F80" s="12"/>
      <c r="G80" s="12"/>
      <c r="H80" s="12"/>
      <c r="I80" s="41">
        <f>0+Q80</f>
        <v>0</v>
      </c>
      <c r="O80">
        <f>0+R80</f>
        <v>0</v>
      </c>
      <c r="Q80">
        <f>0+I81+I84+I87+I90+I93+I96+I99+I102+I105+I108+I111+I114+I117</f>
        <v>0</v>
      </c>
      <c r="R80">
        <f>0+O81+O84+O87+O90+O93+O96+O99+O102+O105+O108+O111+O114+O117</f>
        <v>0</v>
      </c>
    </row>
    <row r="81" spans="1:16" x14ac:dyDescent="0.2">
      <c r="A81" s="24" t="s">
        <v>45</v>
      </c>
      <c r="B81" s="28" t="s">
        <v>176</v>
      </c>
      <c r="C81" s="28" t="s">
        <v>585</v>
      </c>
      <c r="D81" s="24" t="s">
        <v>47</v>
      </c>
      <c r="E81" s="29" t="s">
        <v>586</v>
      </c>
      <c r="F81" s="30" t="s">
        <v>49</v>
      </c>
      <c r="G81" s="31">
        <v>4322.68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6" ht="25.5" x14ac:dyDescent="0.2">
      <c r="A82" s="34" t="s">
        <v>50</v>
      </c>
      <c r="E82" s="35" t="s">
        <v>587</v>
      </c>
    </row>
    <row r="83" spans="1:16" x14ac:dyDescent="0.2">
      <c r="A83" s="38" t="s">
        <v>52</v>
      </c>
      <c r="E83" s="37" t="s">
        <v>588</v>
      </c>
    </row>
    <row r="84" spans="1:16" x14ac:dyDescent="0.2">
      <c r="A84" s="24" t="s">
        <v>45</v>
      </c>
      <c r="B84" s="28" t="s">
        <v>181</v>
      </c>
      <c r="C84" s="28" t="s">
        <v>589</v>
      </c>
      <c r="D84" s="24" t="s">
        <v>47</v>
      </c>
      <c r="E84" s="29" t="s">
        <v>590</v>
      </c>
      <c r="F84" s="30" t="s">
        <v>49</v>
      </c>
      <c r="G84" s="31">
        <v>109.25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6" ht="25.5" x14ac:dyDescent="0.2">
      <c r="A85" s="34" t="s">
        <v>50</v>
      </c>
      <c r="E85" s="35" t="s">
        <v>591</v>
      </c>
    </row>
    <row r="86" spans="1:16" x14ac:dyDescent="0.2">
      <c r="A86" s="38" t="s">
        <v>52</v>
      </c>
      <c r="E86" s="37" t="s">
        <v>592</v>
      </c>
    </row>
    <row r="87" spans="1:16" x14ac:dyDescent="0.2">
      <c r="A87" s="24" t="s">
        <v>45</v>
      </c>
      <c r="B87" s="28" t="s">
        <v>184</v>
      </c>
      <c r="C87" s="28" t="s">
        <v>212</v>
      </c>
      <c r="D87" s="24" t="s">
        <v>47</v>
      </c>
      <c r="E87" s="29" t="s">
        <v>213</v>
      </c>
      <c r="F87" s="30" t="s">
        <v>49</v>
      </c>
      <c r="G87" s="31">
        <v>558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34" t="s">
        <v>50</v>
      </c>
      <c r="E88" s="35" t="s">
        <v>593</v>
      </c>
    </row>
    <row r="89" spans="1:16" ht="38.25" x14ac:dyDescent="0.2">
      <c r="A89" s="38" t="s">
        <v>52</v>
      </c>
      <c r="E89" s="37" t="s">
        <v>594</v>
      </c>
    </row>
    <row r="90" spans="1:16" x14ac:dyDescent="0.2">
      <c r="A90" s="24" t="s">
        <v>45</v>
      </c>
      <c r="B90" s="28" t="s">
        <v>189</v>
      </c>
      <c r="C90" s="28" t="s">
        <v>595</v>
      </c>
      <c r="D90" s="24" t="s">
        <v>47</v>
      </c>
      <c r="E90" s="29" t="s">
        <v>596</v>
      </c>
      <c r="F90" s="30" t="s">
        <v>49</v>
      </c>
      <c r="G90" s="31">
        <v>1228.92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34" t="s">
        <v>50</v>
      </c>
      <c r="E91" s="35" t="s">
        <v>597</v>
      </c>
    </row>
    <row r="92" spans="1:16" x14ac:dyDescent="0.2">
      <c r="A92" s="38" t="s">
        <v>52</v>
      </c>
      <c r="E92" s="37" t="s">
        <v>598</v>
      </c>
    </row>
    <row r="93" spans="1:16" x14ac:dyDescent="0.2">
      <c r="A93" s="24" t="s">
        <v>45</v>
      </c>
      <c r="B93" s="28" t="s">
        <v>193</v>
      </c>
      <c r="C93" s="28" t="s">
        <v>599</v>
      </c>
      <c r="D93" s="24" t="s">
        <v>47</v>
      </c>
      <c r="E93" s="29" t="s">
        <v>600</v>
      </c>
      <c r="F93" s="30" t="s">
        <v>49</v>
      </c>
      <c r="G93" s="31">
        <v>114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6" ht="25.5" x14ac:dyDescent="0.2">
      <c r="A94" s="34" t="s">
        <v>50</v>
      </c>
      <c r="E94" s="35" t="s">
        <v>601</v>
      </c>
    </row>
    <row r="95" spans="1:16" x14ac:dyDescent="0.2">
      <c r="A95" s="38" t="s">
        <v>52</v>
      </c>
      <c r="E95" s="37" t="s">
        <v>602</v>
      </c>
    </row>
    <row r="96" spans="1:16" x14ac:dyDescent="0.2">
      <c r="A96" s="24" t="s">
        <v>45</v>
      </c>
      <c r="B96" s="28" t="s">
        <v>197</v>
      </c>
      <c r="C96" s="28" t="s">
        <v>222</v>
      </c>
      <c r="D96" s="24" t="s">
        <v>47</v>
      </c>
      <c r="E96" s="29" t="s">
        <v>223</v>
      </c>
      <c r="F96" s="30" t="s">
        <v>79</v>
      </c>
      <c r="G96" s="31">
        <v>78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4" t="s">
        <v>50</v>
      </c>
      <c r="E97" s="35" t="s">
        <v>47</v>
      </c>
    </row>
    <row r="98" spans="1:16" x14ac:dyDescent="0.2">
      <c r="A98" s="38" t="s">
        <v>52</v>
      </c>
      <c r="E98" s="37" t="s">
        <v>603</v>
      </c>
    </row>
    <row r="99" spans="1:16" x14ac:dyDescent="0.2">
      <c r="A99" s="24" t="s">
        <v>45</v>
      </c>
      <c r="B99" s="28" t="s">
        <v>201</v>
      </c>
      <c r="C99" s="28" t="s">
        <v>226</v>
      </c>
      <c r="D99" s="24" t="s">
        <v>47</v>
      </c>
      <c r="E99" s="29" t="s">
        <v>227</v>
      </c>
      <c r="F99" s="30" t="s">
        <v>49</v>
      </c>
      <c r="G99" s="31">
        <v>4281.8999999999996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6" ht="25.5" x14ac:dyDescent="0.2">
      <c r="A100" s="34" t="s">
        <v>50</v>
      </c>
      <c r="E100" s="35" t="s">
        <v>228</v>
      </c>
    </row>
    <row r="101" spans="1:16" x14ac:dyDescent="0.2">
      <c r="A101" s="38" t="s">
        <v>52</v>
      </c>
      <c r="E101" s="37" t="s">
        <v>604</v>
      </c>
    </row>
    <row r="102" spans="1:16" x14ac:dyDescent="0.2">
      <c r="A102" s="24" t="s">
        <v>45</v>
      </c>
      <c r="B102" s="28" t="s">
        <v>206</v>
      </c>
      <c r="C102" s="28" t="s">
        <v>605</v>
      </c>
      <c r="D102" s="24" t="s">
        <v>47</v>
      </c>
      <c r="E102" s="29" t="s">
        <v>606</v>
      </c>
      <c r="F102" s="30" t="s">
        <v>49</v>
      </c>
      <c r="G102" s="31">
        <v>4159.5600000000004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ht="25.5" x14ac:dyDescent="0.2">
      <c r="A103" s="34" t="s">
        <v>50</v>
      </c>
      <c r="E103" s="35" t="s">
        <v>607</v>
      </c>
    </row>
    <row r="104" spans="1:16" x14ac:dyDescent="0.2">
      <c r="A104" s="38" t="s">
        <v>52</v>
      </c>
      <c r="E104" s="37" t="s">
        <v>608</v>
      </c>
    </row>
    <row r="105" spans="1:16" x14ac:dyDescent="0.2">
      <c r="A105" s="24" t="s">
        <v>45</v>
      </c>
      <c r="B105" s="28" t="s">
        <v>211</v>
      </c>
      <c r="C105" s="28" t="s">
        <v>609</v>
      </c>
      <c r="D105" s="24" t="s">
        <v>47</v>
      </c>
      <c r="E105" s="29" t="s">
        <v>610</v>
      </c>
      <c r="F105" s="30" t="s">
        <v>49</v>
      </c>
      <c r="G105" s="31">
        <v>4078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6" x14ac:dyDescent="0.2">
      <c r="A106" s="34" t="s">
        <v>50</v>
      </c>
      <c r="E106" s="35" t="s">
        <v>611</v>
      </c>
    </row>
    <row r="107" spans="1:16" x14ac:dyDescent="0.2">
      <c r="A107" s="38" t="s">
        <v>52</v>
      </c>
      <c r="E107" s="37" t="s">
        <v>612</v>
      </c>
    </row>
    <row r="108" spans="1:16" x14ac:dyDescent="0.2">
      <c r="A108" s="24" t="s">
        <v>45</v>
      </c>
      <c r="B108" s="28" t="s">
        <v>216</v>
      </c>
      <c r="C108" s="28" t="s">
        <v>613</v>
      </c>
      <c r="D108" s="24" t="s">
        <v>47</v>
      </c>
      <c r="E108" s="29" t="s">
        <v>614</v>
      </c>
      <c r="F108" s="30" t="s">
        <v>49</v>
      </c>
      <c r="G108" s="31">
        <v>4179.95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6" ht="25.5" x14ac:dyDescent="0.2">
      <c r="A109" s="34" t="s">
        <v>50</v>
      </c>
      <c r="E109" s="35" t="s">
        <v>615</v>
      </c>
    </row>
    <row r="110" spans="1:16" x14ac:dyDescent="0.2">
      <c r="A110" s="38" t="s">
        <v>52</v>
      </c>
      <c r="E110" s="37" t="s">
        <v>616</v>
      </c>
    </row>
    <row r="111" spans="1:16" x14ac:dyDescent="0.2">
      <c r="A111" s="24" t="s">
        <v>45</v>
      </c>
      <c r="B111" s="28" t="s">
        <v>221</v>
      </c>
      <c r="C111" s="28" t="s">
        <v>617</v>
      </c>
      <c r="D111" s="24" t="s">
        <v>47</v>
      </c>
      <c r="E111" s="29" t="s">
        <v>618</v>
      </c>
      <c r="F111" s="30" t="s">
        <v>49</v>
      </c>
      <c r="G111" s="31">
        <v>95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4" t="s">
        <v>50</v>
      </c>
      <c r="E112" s="35" t="s">
        <v>619</v>
      </c>
    </row>
    <row r="113" spans="1:18" x14ac:dyDescent="0.2">
      <c r="A113" s="38" t="s">
        <v>52</v>
      </c>
      <c r="E113" s="37" t="s">
        <v>620</v>
      </c>
    </row>
    <row r="114" spans="1:18" x14ac:dyDescent="0.2">
      <c r="A114" s="24" t="s">
        <v>45</v>
      </c>
      <c r="B114" s="28" t="s">
        <v>225</v>
      </c>
      <c r="C114" s="28" t="s">
        <v>255</v>
      </c>
      <c r="D114" s="24" t="s">
        <v>47</v>
      </c>
      <c r="E114" s="29" t="s">
        <v>256</v>
      </c>
      <c r="F114" s="30" t="s">
        <v>49</v>
      </c>
      <c r="G114" s="31">
        <v>541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34" t="s">
        <v>50</v>
      </c>
      <c r="E115" s="35" t="s">
        <v>621</v>
      </c>
    </row>
    <row r="116" spans="1:18" ht="38.25" x14ac:dyDescent="0.2">
      <c r="A116" s="38" t="s">
        <v>52</v>
      </c>
      <c r="E116" s="37" t="s">
        <v>622</v>
      </c>
    </row>
    <row r="117" spans="1:18" ht="25.5" x14ac:dyDescent="0.2">
      <c r="A117" s="24" t="s">
        <v>45</v>
      </c>
      <c r="B117" s="28" t="s">
        <v>230</v>
      </c>
      <c r="C117" s="28" t="s">
        <v>515</v>
      </c>
      <c r="D117" s="24" t="s">
        <v>47</v>
      </c>
      <c r="E117" s="29" t="s">
        <v>516</v>
      </c>
      <c r="F117" s="30" t="s">
        <v>49</v>
      </c>
      <c r="G117" s="31">
        <v>17</v>
      </c>
      <c r="H117" s="32">
        <v>0</v>
      </c>
      <c r="I117" s="33">
        <f>ROUND(ROUND(H117,2)*ROUND(G117,3),2)</f>
        <v>0</v>
      </c>
      <c r="O117">
        <f>(I117*21)/100</f>
        <v>0</v>
      </c>
      <c r="P117" t="s">
        <v>23</v>
      </c>
    </row>
    <row r="118" spans="1:18" x14ac:dyDescent="0.2">
      <c r="A118" s="34" t="s">
        <v>50</v>
      </c>
      <c r="E118" s="35" t="s">
        <v>517</v>
      </c>
    </row>
    <row r="119" spans="1:18" x14ac:dyDescent="0.2">
      <c r="A119" s="36" t="s">
        <v>52</v>
      </c>
      <c r="E119" s="37" t="s">
        <v>623</v>
      </c>
    </row>
    <row r="120" spans="1:18" ht="12.75" customHeight="1" x14ac:dyDescent="0.2">
      <c r="A120" s="12" t="s">
        <v>43</v>
      </c>
      <c r="B120" s="12"/>
      <c r="C120" s="40" t="s">
        <v>100</v>
      </c>
      <c r="D120" s="12"/>
      <c r="E120" s="26" t="s">
        <v>258</v>
      </c>
      <c r="F120" s="12"/>
      <c r="G120" s="12"/>
      <c r="H120" s="12"/>
      <c r="I120" s="41">
        <f>0+Q120</f>
        <v>0</v>
      </c>
      <c r="O120">
        <f>0+R120</f>
        <v>0</v>
      </c>
      <c r="Q120">
        <f>0+I121</f>
        <v>0</v>
      </c>
      <c r="R120">
        <f>0+O121</f>
        <v>0</v>
      </c>
    </row>
    <row r="121" spans="1:18" x14ac:dyDescent="0.2">
      <c r="A121" s="24" t="s">
        <v>45</v>
      </c>
      <c r="B121" s="28" t="s">
        <v>235</v>
      </c>
      <c r="C121" s="28" t="s">
        <v>264</v>
      </c>
      <c r="D121" s="24" t="s">
        <v>47</v>
      </c>
      <c r="E121" s="29" t="s">
        <v>265</v>
      </c>
      <c r="F121" s="30" t="s">
        <v>56</v>
      </c>
      <c r="G121" s="31">
        <v>5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8" x14ac:dyDescent="0.2">
      <c r="A122" s="34" t="s">
        <v>50</v>
      </c>
      <c r="E122" s="35" t="s">
        <v>266</v>
      </c>
    </row>
    <row r="123" spans="1:18" x14ac:dyDescent="0.2">
      <c r="A123" s="36" t="s">
        <v>52</v>
      </c>
      <c r="E123" s="37" t="s">
        <v>624</v>
      </c>
    </row>
    <row r="124" spans="1:18" ht="12.75" customHeight="1" x14ac:dyDescent="0.2">
      <c r="A124" s="12" t="s">
        <v>43</v>
      </c>
      <c r="B124" s="12"/>
      <c r="C124" s="40" t="s">
        <v>40</v>
      </c>
      <c r="D124" s="12"/>
      <c r="E124" s="26" t="s">
        <v>282</v>
      </c>
      <c r="F124" s="12"/>
      <c r="G124" s="12"/>
      <c r="H124" s="12"/>
      <c r="I124" s="41">
        <f>0+Q124</f>
        <v>0</v>
      </c>
      <c r="O124">
        <f>0+R124</f>
        <v>0</v>
      </c>
      <c r="Q124">
        <f>0+I125+I128+I131+I134+I137+I140+I143</f>
        <v>0</v>
      </c>
      <c r="R124">
        <f>0+O125+O128+O131+O134+O137+O140+O143</f>
        <v>0</v>
      </c>
    </row>
    <row r="125" spans="1:18" x14ac:dyDescent="0.2">
      <c r="A125" s="24" t="s">
        <v>45</v>
      </c>
      <c r="B125" s="28" t="s">
        <v>240</v>
      </c>
      <c r="C125" s="28" t="s">
        <v>625</v>
      </c>
      <c r="D125" s="24" t="s">
        <v>47</v>
      </c>
      <c r="E125" s="29" t="s">
        <v>626</v>
      </c>
      <c r="F125" s="30" t="s">
        <v>158</v>
      </c>
      <c r="G125" s="31">
        <v>335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34" t="s">
        <v>50</v>
      </c>
      <c r="E126" s="35" t="s">
        <v>47</v>
      </c>
    </row>
    <row r="127" spans="1:18" x14ac:dyDescent="0.2">
      <c r="A127" s="38" t="s">
        <v>52</v>
      </c>
      <c r="E127" s="37" t="s">
        <v>627</v>
      </c>
    </row>
    <row r="128" spans="1:18" x14ac:dyDescent="0.2">
      <c r="A128" s="24" t="s">
        <v>45</v>
      </c>
      <c r="B128" s="28" t="s">
        <v>245</v>
      </c>
      <c r="C128" s="28" t="s">
        <v>289</v>
      </c>
      <c r="D128" s="24" t="s">
        <v>47</v>
      </c>
      <c r="E128" s="29" t="s">
        <v>290</v>
      </c>
      <c r="F128" s="30" t="s">
        <v>158</v>
      </c>
      <c r="G128" s="31">
        <v>332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4" t="s">
        <v>50</v>
      </c>
      <c r="E129" s="35" t="s">
        <v>47</v>
      </c>
    </row>
    <row r="130" spans="1:16" x14ac:dyDescent="0.2">
      <c r="A130" s="38" t="s">
        <v>52</v>
      </c>
      <c r="E130" s="37" t="s">
        <v>628</v>
      </c>
    </row>
    <row r="131" spans="1:16" x14ac:dyDescent="0.2">
      <c r="A131" s="24" t="s">
        <v>45</v>
      </c>
      <c r="B131" s="28" t="s">
        <v>250</v>
      </c>
      <c r="C131" s="28" t="s">
        <v>629</v>
      </c>
      <c r="D131" s="24" t="s">
        <v>47</v>
      </c>
      <c r="E131" s="29" t="s">
        <v>630</v>
      </c>
      <c r="F131" s="30" t="s">
        <v>158</v>
      </c>
      <c r="G131" s="31">
        <v>115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6" x14ac:dyDescent="0.2">
      <c r="A132" s="34" t="s">
        <v>50</v>
      </c>
      <c r="E132" s="35" t="s">
        <v>631</v>
      </c>
    </row>
    <row r="133" spans="1:16" x14ac:dyDescent="0.2">
      <c r="A133" s="38" t="s">
        <v>52</v>
      </c>
      <c r="E133" s="37" t="s">
        <v>632</v>
      </c>
    </row>
    <row r="134" spans="1:16" x14ac:dyDescent="0.2">
      <c r="A134" s="24" t="s">
        <v>45</v>
      </c>
      <c r="B134" s="28" t="s">
        <v>254</v>
      </c>
      <c r="C134" s="28" t="s">
        <v>522</v>
      </c>
      <c r="D134" s="24" t="s">
        <v>47</v>
      </c>
      <c r="E134" s="29" t="s">
        <v>523</v>
      </c>
      <c r="F134" s="30" t="s">
        <v>158</v>
      </c>
      <c r="G134" s="31">
        <v>19</v>
      </c>
      <c r="H134" s="32">
        <v>0</v>
      </c>
      <c r="I134" s="33">
        <f>ROUND(ROUND(H134,2)*ROUND(G134,3),2)</f>
        <v>0</v>
      </c>
      <c r="O134">
        <f>(I134*21)/100</f>
        <v>0</v>
      </c>
      <c r="P134" t="s">
        <v>23</v>
      </c>
    </row>
    <row r="135" spans="1:16" x14ac:dyDescent="0.2">
      <c r="A135" s="34" t="s">
        <v>50</v>
      </c>
      <c r="E135" s="35" t="s">
        <v>291</v>
      </c>
    </row>
    <row r="136" spans="1:16" x14ac:dyDescent="0.2">
      <c r="A136" s="38" t="s">
        <v>52</v>
      </c>
      <c r="E136" s="37" t="s">
        <v>557</v>
      </c>
    </row>
    <row r="137" spans="1:16" x14ac:dyDescent="0.2">
      <c r="A137" s="24" t="s">
        <v>45</v>
      </c>
      <c r="B137" s="28" t="s">
        <v>259</v>
      </c>
      <c r="C137" s="28" t="s">
        <v>294</v>
      </c>
      <c r="D137" s="24" t="s">
        <v>47</v>
      </c>
      <c r="E137" s="29" t="s">
        <v>295</v>
      </c>
      <c r="F137" s="30" t="s">
        <v>158</v>
      </c>
      <c r="G137" s="31">
        <v>148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4" t="s">
        <v>50</v>
      </c>
      <c r="E138" s="35" t="s">
        <v>47</v>
      </c>
    </row>
    <row r="139" spans="1:16" x14ac:dyDescent="0.2">
      <c r="A139" s="38" t="s">
        <v>52</v>
      </c>
      <c r="E139" s="37" t="s">
        <v>633</v>
      </c>
    </row>
    <row r="140" spans="1:16" x14ac:dyDescent="0.2">
      <c r="A140" s="24" t="s">
        <v>45</v>
      </c>
      <c r="B140" s="28" t="s">
        <v>263</v>
      </c>
      <c r="C140" s="28" t="s">
        <v>634</v>
      </c>
      <c r="D140" s="24" t="s">
        <v>47</v>
      </c>
      <c r="E140" s="29" t="s">
        <v>635</v>
      </c>
      <c r="F140" s="30" t="s">
        <v>158</v>
      </c>
      <c r="G140" s="31">
        <v>18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6" ht="102" x14ac:dyDescent="0.2">
      <c r="A141" s="34" t="s">
        <v>50</v>
      </c>
      <c r="E141" s="35" t="s">
        <v>636</v>
      </c>
    </row>
    <row r="142" spans="1:16" x14ac:dyDescent="0.2">
      <c r="A142" s="38" t="s">
        <v>52</v>
      </c>
      <c r="E142" s="37" t="s">
        <v>637</v>
      </c>
    </row>
    <row r="143" spans="1:16" ht="25.5" x14ac:dyDescent="0.2">
      <c r="A143" s="24" t="s">
        <v>45</v>
      </c>
      <c r="B143" s="28" t="s">
        <v>268</v>
      </c>
      <c r="C143" s="28" t="s">
        <v>298</v>
      </c>
      <c r="D143" s="24" t="s">
        <v>47</v>
      </c>
      <c r="E143" s="29" t="s">
        <v>299</v>
      </c>
      <c r="F143" s="30" t="s">
        <v>158</v>
      </c>
      <c r="G143" s="31">
        <v>600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6" x14ac:dyDescent="0.2">
      <c r="A144" s="34" t="s">
        <v>50</v>
      </c>
      <c r="E144" s="35" t="s">
        <v>300</v>
      </c>
    </row>
    <row r="145" spans="1:5" x14ac:dyDescent="0.2">
      <c r="A145" s="36" t="s">
        <v>52</v>
      </c>
      <c r="E145" s="37" t="s">
        <v>638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45</vt:i4>
      </vt:variant>
    </vt:vector>
  </HeadingPairs>
  <TitlesOfParts>
    <vt:vector size="45" baseType="lpstr">
      <vt:lpstr>Rekapitulace</vt:lpstr>
      <vt:lpstr>SO 001</vt:lpstr>
      <vt:lpstr>SO 101.1</vt:lpstr>
      <vt:lpstr>SO 101.2</vt:lpstr>
      <vt:lpstr>SO 101.3</vt:lpstr>
      <vt:lpstr>SO 101.4</vt:lpstr>
      <vt:lpstr>SO 101.5</vt:lpstr>
      <vt:lpstr>SO 102</vt:lpstr>
      <vt:lpstr>SO 103</vt:lpstr>
      <vt:lpstr>SO 103.1</vt:lpstr>
      <vt:lpstr>SO 104.1</vt:lpstr>
      <vt:lpstr>SO 104.2</vt:lpstr>
      <vt:lpstr>SO 105</vt:lpstr>
      <vt:lpstr>SO 106</vt:lpstr>
      <vt:lpstr>SO 107.1</vt:lpstr>
      <vt:lpstr>SO 107.2</vt:lpstr>
      <vt:lpstr>SO 108</vt:lpstr>
      <vt:lpstr>SO 109</vt:lpstr>
      <vt:lpstr>SO 111.1</vt:lpstr>
      <vt:lpstr>SO 111.2</vt:lpstr>
      <vt:lpstr>SO 122</vt:lpstr>
      <vt:lpstr>SO 123</vt:lpstr>
      <vt:lpstr>SO 130</vt:lpstr>
      <vt:lpstr>SO 140</vt:lpstr>
      <vt:lpstr>SO 150</vt:lpstr>
      <vt:lpstr>SO 151.1</vt:lpstr>
      <vt:lpstr>SO 151.2</vt:lpstr>
      <vt:lpstr>SO 152</vt:lpstr>
      <vt:lpstr>SO 201</vt:lpstr>
      <vt:lpstr>SO 202</vt:lpstr>
      <vt:lpstr>SO 203</vt:lpstr>
      <vt:lpstr>SO 301</vt:lpstr>
      <vt:lpstr>SO 302</vt:lpstr>
      <vt:lpstr>SO 303</vt:lpstr>
      <vt:lpstr>SO 304</vt:lpstr>
      <vt:lpstr>SO 305</vt:lpstr>
      <vt:lpstr>SO 306</vt:lpstr>
      <vt:lpstr>SO 307</vt:lpstr>
      <vt:lpstr>SO 501</vt:lpstr>
      <vt:lpstr>SO 502</vt:lpstr>
      <vt:lpstr>SO 801</vt:lpstr>
      <vt:lpstr>SO 802</vt:lpstr>
      <vt:lpstr>SO 901</vt:lpstr>
      <vt:lpstr>SO 902</vt:lpstr>
      <vt:lpstr>VON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Seifertová Monika</cp:lastModifiedBy>
  <dcterms:modified xsi:type="dcterms:W3CDTF">2023-06-05T06:26:57Z</dcterms:modified>
  <cp:category/>
  <cp:contentStatus/>
</cp:coreProperties>
</file>